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ovaeva\Documents\Malé STAVBY\Obec Šiatorská Bukovinka - Šomoška\"/>
    </mc:Choice>
  </mc:AlternateContent>
  <bookViews>
    <workbookView xWindow="120" yWindow="90" windowWidth="24915" windowHeight="12330"/>
  </bookViews>
  <sheets>
    <sheet name="Krycí list rozpočtu" sheetId="1" r:id="rId1"/>
    <sheet name="Rekapitulácia rozpočtu" sheetId="2" r:id="rId2"/>
    <sheet name="Rozpočet" sheetId="3" r:id="rId3"/>
  </sheets>
  <definedNames>
    <definedName name="_xlnm.Print_Titles" localSheetId="1">'Rekapitulácia rozpočtu'!$1:$13</definedName>
    <definedName name="_xlnm.Print_Titles" localSheetId="2">Rozpočet!$1:$13</definedName>
    <definedName name="_xlnm.Print_Area" localSheetId="1">'Rekapitulácia rozpočtu'!$A$1:$C$19</definedName>
    <definedName name="_xlnm.Print_Area" localSheetId="2">Rozpočet!$A$1:$L$27</definedName>
  </definedNames>
  <calcPr calcId="162913"/>
</workbook>
</file>

<file path=xl/calcChain.xml><?xml version="1.0" encoding="utf-8"?>
<calcChain xmlns="http://schemas.openxmlformats.org/spreadsheetml/2006/main">
  <c r="A14" i="2" l="1"/>
  <c r="B14" i="2"/>
  <c r="A15" i="2"/>
  <c r="B15" i="2"/>
  <c r="A16" i="2"/>
  <c r="B16" i="2"/>
  <c r="A17" i="2"/>
  <c r="B17" i="2"/>
  <c r="A18" i="2"/>
  <c r="B18" i="2"/>
  <c r="B19" i="2"/>
  <c r="I17" i="3"/>
  <c r="E38" i="1" s="1"/>
  <c r="E44" i="1" s="1"/>
  <c r="I18" i="3"/>
  <c r="I19" i="3"/>
  <c r="I20" i="3"/>
  <c r="I22" i="3"/>
  <c r="I21" i="3" s="1"/>
  <c r="C17" i="2" s="1"/>
  <c r="I23" i="3"/>
  <c r="I24" i="3"/>
  <c r="I26" i="3"/>
  <c r="I25" i="3" s="1"/>
  <c r="C18" i="2" s="1"/>
  <c r="C9" i="3"/>
  <c r="C8" i="3"/>
  <c r="C7" i="3"/>
  <c r="C5" i="3"/>
  <c r="C4" i="3"/>
  <c r="C3" i="3"/>
  <c r="C2" i="3"/>
  <c r="B9" i="2"/>
  <c r="B8" i="2"/>
  <c r="B7" i="2"/>
  <c r="B5" i="2"/>
  <c r="B4" i="2"/>
  <c r="B3" i="2"/>
  <c r="B2" i="2"/>
  <c r="R45" i="1"/>
  <c r="K45" i="1"/>
  <c r="E45" i="1"/>
  <c r="J44" i="1"/>
  <c r="R43" i="1"/>
  <c r="R44" i="1" s="1"/>
  <c r="E43" i="1"/>
  <c r="P42" i="1"/>
  <c r="E42" i="1"/>
  <c r="P41" i="1"/>
  <c r="E41" i="1"/>
  <c r="P40" i="1"/>
  <c r="E40" i="1"/>
  <c r="P39" i="1"/>
  <c r="E39" i="1"/>
  <c r="P38" i="1"/>
  <c r="R35" i="1"/>
  <c r="J35" i="1"/>
  <c r="E35" i="1"/>
  <c r="R47" i="1" l="1"/>
  <c r="O48" i="1" s="1"/>
  <c r="R48" i="1" s="1"/>
  <c r="R50" i="1" s="1"/>
  <c r="I16" i="3"/>
  <c r="C16" i="2" l="1"/>
  <c r="I15" i="3"/>
  <c r="C15" i="2" l="1"/>
  <c r="I14" i="3"/>
  <c r="I27" i="3" l="1"/>
  <c r="C19" i="2" s="1"/>
  <c r="C14" i="2"/>
</calcChain>
</file>

<file path=xl/comments1.xml><?xml version="1.0" encoding="utf-8"?>
<comments xmlns="http://schemas.openxmlformats.org/spreadsheetml/2006/main">
  <authors>
    <author>RP</author>
  </authors>
  <commentList>
    <comment ref="K11" authorId="0" shapeId="0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<sst xmlns="http://schemas.openxmlformats.org/spreadsheetml/2006/main" count="197" uniqueCount="140">
  <si>
    <t>KRYCÍ LIST ROZPOČTU</t>
  </si>
  <si>
    <t>Názov stavby</t>
  </si>
  <si>
    <t>JKSO</t>
  </si>
  <si>
    <t>Kód stavby</t>
  </si>
  <si>
    <t>Názov objektu</t>
  </si>
  <si>
    <t>EČO</t>
  </si>
  <si>
    <t>Kód objektu</t>
  </si>
  <si>
    <t>Názov časti</t>
  </si>
  <si>
    <t>Miesto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</si>
  <si>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</si>
  <si>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</si>
  <si>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</si>
  <si>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</si>
  <si>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</si>
  <si>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</si>
  <si>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</si>
  <si>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</si>
  <si>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</si>
  <si>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</si>
  <si>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</si>
  <si>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</si>
  <si>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</si>
  <si>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</si>
  <si>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</si>
  <si>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</si>
  <si>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</si>
  <si>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</si>
  <si>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</si>
  <si>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</si>
  <si>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</si>
  <si>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</si>
  <si>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</si>
  <si>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</si>
  <si>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</si>
  <si>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Doplňkové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</si>
  <si>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</si>
  <si>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</si>
  <si>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</si>
  <si>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</si>
  <si>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</si>
  <si>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</si>
  <si>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</si>
  <si>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</si>
  <si>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</si>
  <si>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</si>
  <si>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</si>
  <si>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</si>
  <si>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</si>
  <si>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</si>
  <si>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</si>
  <si>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</si>
  <si>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</si>
  <si>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</si>
  <si>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</si>
  <si>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</si>
  <si>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</si>
  <si>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</si>
  <si>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</si>
  <si>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</si>
  <si>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</si>
  <si>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</si>
  <si>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</si>
  <si>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</si>
  <si>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</si>
  <si>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</si>
  <si>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</si>
  <si>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</si>
  <si>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</si>
  <si>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</si>
  <si>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</si>
  <si>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</si>
  <si>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</si>
  <si>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</si>
  <si>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</si>
  <si>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</si>
  <si>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</si>
  <si>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</si>
  <si>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</si>
  <si>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</si>
  <si>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</si>
  <si>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</si>
  <si>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</si>
  <si>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</si>
  <si>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</si>
  <si>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</si>
  <si>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</si>
  <si>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</si>
  <si>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</si>
  <si>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</si>
  <si>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</si>
  <si>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</si>
  <si>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Sadzba DPH</t>
  </si>
  <si>
    <t>Typ položky</t>
  </si>
  <si>
    <t>Úroveň</t>
  </si>
  <si>
    <t/>
  </si>
  <si>
    <t>Rekonštrukcia miestnych komunikácií pod hrad Šomoška - Vetva D (ku hradu)</t>
  </si>
  <si>
    <t>H1</t>
  </si>
  <si>
    <t>Práce a dodávky HSV</t>
  </si>
  <si>
    <t>H2</t>
  </si>
  <si>
    <t>Komunikácie</t>
  </si>
  <si>
    <t>H3</t>
  </si>
  <si>
    <t>565131111</t>
  </si>
  <si>
    <t>Podklad z asfaltového betónu AC 16 P s rozprestrením a zhutnením v pruhu š. do 3 m, po zhutnení hr. 50 mm</t>
  </si>
  <si>
    <t>m2</t>
  </si>
  <si>
    <t>P</t>
  </si>
  <si>
    <t>2</t>
  </si>
  <si>
    <t>56923112</t>
  </si>
  <si>
    <t>Spevnenie krajníc alebo komun. pre peších s rozpr. a zhutnením, štrk. alebo kamen. ťaženým hr. 110 mm</t>
  </si>
  <si>
    <t>3</t>
  </si>
  <si>
    <t>572701111</t>
  </si>
  <si>
    <t>Vyspravenie výtlkov a prepadnutých miest na krajn. alebo komunikáciách kamenivom hrubým drveným</t>
  </si>
  <si>
    <t>m3</t>
  </si>
  <si>
    <t>4</t>
  </si>
  <si>
    <t>573211111</t>
  </si>
  <si>
    <t>Postrek asfaltový spojovací bez posypu kamenivom z asfaltu cestného v množstve o 0,50 do 0,70 kg/m2</t>
  </si>
  <si>
    <t>Ostatné konštrukcie a práce-búranie</t>
  </si>
  <si>
    <t>5</t>
  </si>
  <si>
    <t>919735113</t>
  </si>
  <si>
    <t>Rezanie existujúceho asfaltového krytu alebo podkladu hĺbky nad 100 do 150 mm</t>
  </si>
  <si>
    <t>m</t>
  </si>
  <si>
    <t>6</t>
  </si>
  <si>
    <t>93890311</t>
  </si>
  <si>
    <t>Odstránenie blata, prachu alebo hlineného nánosu, z povrchu podkladu alebo krytu bet. alebo asfalt.</t>
  </si>
  <si>
    <t>7</t>
  </si>
  <si>
    <t>938909611</t>
  </si>
  <si>
    <t>Odstránenie nánosu na krajniciach priem. hr. nad 50 do 100 mm, -0,12600t</t>
  </si>
  <si>
    <t>Presun hmôt HSV</t>
  </si>
  <si>
    <t>8</t>
  </si>
  <si>
    <t>998225111</t>
  </si>
  <si>
    <t>Presun hmôt pre pozemnú komunikáciu a letisko s krytom asfaltovým akejkoľvek dĺžky objektu</t>
  </si>
  <si>
    <t>t</t>
  </si>
  <si>
    <t>Celkom</t>
  </si>
  <si>
    <t>Obec Šiatorská Bukovinka</t>
  </si>
  <si>
    <t>STRABAG s.r.o.</t>
  </si>
  <si>
    <t>17 317 282</t>
  </si>
  <si>
    <t>Rekonštrukcia miestnych komunikácií pod hradom Šomoška - vetva ,,D"</t>
  </si>
  <si>
    <t>TG-GG-18036016</t>
  </si>
  <si>
    <t>Ing. Pavel Uhrin</t>
  </si>
  <si>
    <t>18.05.2018</t>
  </si>
  <si>
    <t>00 316 431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</si>
</sst>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#;\-####"/>
    <numFmt numFmtId="165" formatCode="#,##0;\-#,##0"/>
    <numFmt numFmtId="166" formatCode="#,##0.00;\-#,##0.00"/>
    <numFmt numFmtId="167" formatCode="#,##0.0;\-#,##0.0"/>
    <numFmt numFmtId="168" formatCode="#,##0.000"/>
    <numFmt numFmtId="169" formatCode="0.0"/>
  </numFmts>
  <fonts count="37">
    <font>
      <sz val="10"/>
      <name val="Arial"/>
      <charset val="110"/>
    </font>
    <font>
      <b/>
      <sz val="18"/>
      <color theme="3"/>
      <name val="Cambria"/>
      <family val="2"/>
      <charset val="238"/>
      <scheme val="major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u/>
      <sz val="8"/>
      <name val="Arial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0"/>
      <name val="Arial"/>
      <charset val="238"/>
    </font>
    <font>
      <sz val="10"/>
      <name val="Helv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 applyAlignment="0">
      <alignment vertical="top" wrapText="1"/>
      <protection locked="0"/>
    </xf>
    <xf numFmtId="0" fontId="19" fillId="0" borderId="0"/>
    <xf numFmtId="0" fontId="20" fillId="0" borderId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9" fillId="2" borderId="0" applyNumberFormat="0" applyBorder="0" applyAlignment="0" applyProtection="0"/>
    <xf numFmtId="0" fontId="30" fillId="5" borderId="2" applyNumberFormat="0" applyAlignment="0" applyProtection="0"/>
    <xf numFmtId="0" fontId="31" fillId="4" borderId="0" applyNumberFormat="0" applyBorder="0" applyAlignment="0" applyProtection="0"/>
    <xf numFmtId="0" fontId="28" fillId="0" borderId="0" applyAlignment="0">
      <alignment vertical="top" wrapText="1"/>
      <protection locked="0"/>
    </xf>
    <xf numFmtId="0" fontId="32" fillId="0" borderId="1" applyNumberFormat="0" applyFill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</cellStyleXfs>
  <cellXfs count="252">
    <xf numFmtId="0" fontId="0" fillId="0" borderId="0" xfId="0" applyAlignment="1">
      <protection locked="0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7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64" fontId="4" fillId="0" borderId="13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164" fontId="4" fillId="0" borderId="15" xfId="0" applyNumberFormat="1" applyFont="1" applyBorder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0" fontId="4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164" fontId="4" fillId="0" borderId="18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164" fontId="4" fillId="0" borderId="22" xfId="0" applyNumberFormat="1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164" fontId="4" fillId="0" borderId="23" xfId="0" applyNumberFormat="1" applyFon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165" fontId="0" fillId="0" borderId="32" xfId="0" applyNumberFormat="1" applyFont="1" applyBorder="1" applyAlignment="1" applyProtection="1">
      <alignment horizontal="right" vertical="center"/>
    </xf>
    <xf numFmtId="165" fontId="0" fillId="0" borderId="33" xfId="0" applyNumberFormat="1" applyFont="1" applyBorder="1" applyAlignment="1" applyProtection="1">
      <alignment horizontal="right" vertical="center"/>
    </xf>
    <xf numFmtId="165" fontId="8" fillId="0" borderId="34" xfId="0" applyNumberFormat="1" applyFont="1" applyBorder="1" applyAlignment="1" applyProtection="1">
      <alignment horizontal="right" vertical="center"/>
    </xf>
    <xf numFmtId="166" fontId="8" fillId="0" borderId="35" xfId="0" applyNumberFormat="1" applyFont="1" applyBorder="1" applyAlignment="1" applyProtection="1">
      <alignment horizontal="right" vertical="center"/>
    </xf>
    <xf numFmtId="165" fontId="0" fillId="0" borderId="34" xfId="0" applyNumberFormat="1" applyFont="1" applyBorder="1" applyAlignment="1" applyProtection="1">
      <alignment horizontal="right" vertical="center"/>
    </xf>
    <xf numFmtId="165" fontId="0" fillId="0" borderId="35" xfId="0" applyNumberFormat="1" applyFont="1" applyBorder="1" applyAlignment="1" applyProtection="1">
      <alignment horizontal="right" vertical="center"/>
    </xf>
    <xf numFmtId="165" fontId="8" fillId="0" borderId="33" xfId="0" applyNumberFormat="1" applyFont="1" applyBorder="1" applyAlignment="1" applyProtection="1">
      <alignment horizontal="right" vertical="center"/>
    </xf>
    <xf numFmtId="166" fontId="8" fillId="0" borderId="33" xfId="0" applyNumberFormat="1" applyFont="1" applyBorder="1" applyAlignment="1" applyProtection="1">
      <alignment horizontal="right" vertical="center"/>
    </xf>
    <xf numFmtId="165" fontId="0" fillId="0" borderId="36" xfId="0" applyNumberFormat="1" applyFont="1" applyBorder="1" applyAlignment="1" applyProtection="1">
      <alignment horizontal="right" vertical="center"/>
    </xf>
    <xf numFmtId="0" fontId="7" fillId="0" borderId="25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164" fontId="3" fillId="0" borderId="37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166" fontId="8" fillId="0" borderId="21" xfId="0" applyNumberFormat="1" applyFont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166" fontId="0" fillId="0" borderId="21" xfId="0" applyNumberFormat="1" applyFont="1" applyBorder="1" applyAlignment="1" applyProtection="1">
      <alignment horizontal="right" vertical="center"/>
    </xf>
    <xf numFmtId="165" fontId="0" fillId="0" borderId="22" xfId="0" applyNumberFormat="1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11" fillId="0" borderId="23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/>
    </xf>
    <xf numFmtId="164" fontId="3" fillId="0" borderId="39" xfId="0" applyNumberFormat="1" applyFont="1" applyBorder="1" applyAlignment="1" applyProtection="1">
      <alignment horizontal="center" vertical="center"/>
    </xf>
    <xf numFmtId="165" fontId="0" fillId="0" borderId="21" xfId="0" applyNumberFormat="1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left" vertical="center"/>
    </xf>
    <xf numFmtId="166" fontId="8" fillId="0" borderId="24" xfId="0" applyNumberFormat="1" applyFont="1" applyBorder="1" applyAlignment="1" applyProtection="1">
      <alignment horizontal="right" vertical="center"/>
    </xf>
    <xf numFmtId="166" fontId="0" fillId="0" borderId="24" xfId="0" applyNumberFormat="1" applyFont="1" applyBorder="1" applyAlignment="1" applyProtection="1">
      <alignment horizontal="right" vertical="center"/>
    </xf>
    <xf numFmtId="165" fontId="0" fillId="0" borderId="26" xfId="0" applyNumberFormat="1" applyFont="1" applyBorder="1" applyAlignment="1" applyProtection="1">
      <alignment horizontal="right" vertical="center"/>
    </xf>
    <xf numFmtId="164" fontId="3" fillId="0" borderId="40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166" fontId="8" fillId="0" borderId="41" xfId="0" applyNumberFormat="1" applyFont="1" applyBorder="1" applyAlignment="1" applyProtection="1">
      <alignment horizontal="right" vertical="center"/>
    </xf>
    <xf numFmtId="166" fontId="8" fillId="0" borderId="25" xfId="0" applyNumberFormat="1" applyFont="1" applyBorder="1" applyAlignment="1" applyProtection="1">
      <alignment horizontal="right" vertical="center"/>
    </xf>
    <xf numFmtId="165" fontId="12" fillId="0" borderId="10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left" vertical="top"/>
    </xf>
    <xf numFmtId="0" fontId="3" fillId="0" borderId="4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167" fontId="5" fillId="0" borderId="0" xfId="0" applyNumberFormat="1" applyFont="1" applyAlignment="1" applyProtection="1">
      <alignment horizontal="right" vertical="center"/>
    </xf>
    <xf numFmtId="166" fontId="4" fillId="0" borderId="22" xfId="0" applyNumberFormat="1" applyFont="1" applyBorder="1" applyAlignment="1" applyProtection="1">
      <alignment horizontal="right" vertical="center"/>
    </xf>
    <xf numFmtId="166" fontId="8" fillId="0" borderId="17" xfId="0" applyNumberFormat="1" applyFont="1" applyBorder="1" applyAlignment="1" applyProtection="1">
      <alignment horizontal="right" vertical="center"/>
    </xf>
    <xf numFmtId="0" fontId="3" fillId="0" borderId="45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</xf>
    <xf numFmtId="166" fontId="13" fillId="0" borderId="47" xfId="0" applyNumberFormat="1" applyFont="1" applyBorder="1" applyAlignment="1" applyProtection="1">
      <alignment horizontal="right" vertical="center"/>
    </xf>
    <xf numFmtId="0" fontId="3" fillId="0" borderId="48" xfId="0" applyFont="1" applyBorder="1" applyAlignment="1" applyProtection="1">
      <alignment horizontal="left" vertical="center"/>
    </xf>
    <xf numFmtId="0" fontId="0" fillId="0" borderId="2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/>
    </xf>
    <xf numFmtId="0" fontId="3" fillId="0" borderId="49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/>
    </xf>
    <xf numFmtId="0" fontId="3" fillId="0" borderId="36" xfId="0" applyFont="1" applyBorder="1" applyAlignment="1" applyProtection="1">
      <alignment horizontal="left" vertical="center"/>
    </xf>
    <xf numFmtId="0" fontId="14" fillId="30" borderId="0" xfId="0" applyFont="1" applyFill="1" applyAlignment="1" applyProtection="1">
      <alignment horizontal="left"/>
    </xf>
    <xf numFmtId="0" fontId="6" fillId="30" borderId="0" xfId="0" applyFont="1" applyFill="1" applyAlignment="1" applyProtection="1">
      <alignment horizontal="left" wrapText="1"/>
    </xf>
    <xf numFmtId="4" fontId="6" fillId="30" borderId="0" xfId="0" applyNumberFormat="1" applyFont="1" applyFill="1" applyAlignment="1" applyProtection="1">
      <alignment horizontal="right"/>
    </xf>
    <xf numFmtId="0" fontId="15" fillId="30" borderId="0" xfId="0" applyFont="1" applyFill="1" applyAlignment="1" applyProtection="1">
      <alignment horizontal="left" vertical="center"/>
    </xf>
    <xf numFmtId="0" fontId="4" fillId="30" borderId="0" xfId="0" applyFont="1" applyFill="1" applyAlignment="1" applyProtection="1">
      <alignment horizontal="left" vertical="center" wrapText="1"/>
    </xf>
    <xf numFmtId="4" fontId="6" fillId="30" borderId="0" xfId="0" applyNumberFormat="1" applyFont="1" applyFill="1" applyAlignment="1" applyProtection="1">
      <alignment horizontal="right" vertical="center"/>
    </xf>
    <xf numFmtId="4" fontId="4" fillId="30" borderId="0" xfId="0" applyNumberFormat="1" applyFont="1" applyFill="1" applyAlignment="1" applyProtection="1">
      <alignment horizontal="right" vertical="center"/>
    </xf>
    <xf numFmtId="0" fontId="4" fillId="30" borderId="0" xfId="0" applyFont="1" applyFill="1" applyAlignment="1" applyProtection="1">
      <alignment horizontal="left" vertical="center"/>
    </xf>
    <xf numFmtId="0" fontId="6" fillId="30" borderId="0" xfId="0" applyFont="1" applyFill="1" applyAlignment="1" applyProtection="1">
      <alignment horizontal="left"/>
    </xf>
    <xf numFmtId="0" fontId="4" fillId="31" borderId="50" xfId="0" applyFont="1" applyFill="1" applyBorder="1" applyAlignment="1" applyProtection="1">
      <alignment horizontal="center" vertical="center" wrapText="1"/>
    </xf>
    <xf numFmtId="0" fontId="4" fillId="31" borderId="51" xfId="0" applyFont="1" applyFill="1" applyBorder="1" applyAlignment="1" applyProtection="1">
      <alignment horizontal="center" vertical="center" wrapText="1"/>
    </xf>
    <xf numFmtId="0" fontId="4" fillId="31" borderId="52" xfId="0" applyNumberFormat="1" applyFont="1" applyFill="1" applyBorder="1" applyAlignment="1" applyProtection="1">
      <alignment horizontal="center" vertical="center" wrapText="1"/>
    </xf>
    <xf numFmtId="164" fontId="4" fillId="31" borderId="53" xfId="0" applyNumberFormat="1" applyFont="1" applyFill="1" applyBorder="1" applyAlignment="1" applyProtection="1">
      <alignment horizontal="center" vertical="center"/>
    </xf>
    <xf numFmtId="164" fontId="4" fillId="31" borderId="54" xfId="0" applyNumberFormat="1" applyFont="1" applyFill="1" applyBorder="1" applyAlignment="1" applyProtection="1">
      <alignment horizontal="center" vertical="center" wrapText="1"/>
    </xf>
    <xf numFmtId="0" fontId="4" fillId="31" borderId="55" xfId="0" applyNumberFormat="1" applyFont="1" applyFill="1" applyBorder="1" applyAlignment="1" applyProtection="1">
      <alignment horizontal="center" vertical="center"/>
    </xf>
    <xf numFmtId="0" fontId="0" fillId="30" borderId="0" xfId="0" applyFont="1" applyFill="1" applyAlignment="1" applyProtection="1">
      <alignment horizontal="left"/>
    </xf>
    <xf numFmtId="0" fontId="0" fillId="30" borderId="0" xfId="0" applyFont="1" applyFill="1" applyAlignment="1" applyProtection="1">
      <alignment horizontal="left" wrapText="1"/>
    </xf>
    <xf numFmtId="4" fontId="0" fillId="30" borderId="0" xfId="0" applyNumberFormat="1" applyFont="1" applyFill="1" applyAlignment="1" applyProtection="1">
      <alignment horizontal="right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4" fontId="0" fillId="0" borderId="0" xfId="0" applyNumberFormat="1" applyAlignment="1" applyProtection="1">
      <alignment horizontal="right" vertical="top"/>
    </xf>
    <xf numFmtId="0" fontId="14" fillId="32" borderId="0" xfId="0" applyFont="1" applyFill="1" applyAlignment="1" applyProtection="1">
      <alignment horizontal="left"/>
    </xf>
    <xf numFmtId="0" fontId="4" fillId="32" borderId="0" xfId="0" applyFont="1" applyFill="1" applyAlignment="1" applyProtection="1">
      <alignment horizontal="left"/>
    </xf>
    <xf numFmtId="0" fontId="4" fillId="32" borderId="0" xfId="0" applyFont="1" applyFill="1" applyAlignment="1" applyProtection="1">
      <alignment horizontal="left" wrapText="1"/>
    </xf>
    <xf numFmtId="0" fontId="4" fillId="32" borderId="0" xfId="0" applyFont="1" applyFill="1" applyAlignment="1" applyProtection="1">
      <alignment horizontal="center"/>
    </xf>
    <xf numFmtId="168" fontId="4" fillId="32" borderId="0" xfId="0" applyNumberFormat="1" applyFont="1" applyFill="1" applyAlignment="1" applyProtection="1">
      <alignment horizontal="right"/>
    </xf>
    <xf numFmtId="4" fontId="4" fillId="32" borderId="0" xfId="0" applyNumberFormat="1" applyFont="1" applyFill="1" applyAlignment="1" applyProtection="1">
      <alignment horizontal="right"/>
    </xf>
    <xf numFmtId="169" fontId="4" fillId="32" borderId="0" xfId="0" applyNumberFormat="1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15" fillId="32" borderId="0" xfId="0" applyFont="1" applyFill="1" applyAlignment="1" applyProtection="1">
      <alignment horizontal="left" vertical="center"/>
    </xf>
    <xf numFmtId="0" fontId="4" fillId="32" borderId="0" xfId="0" applyFont="1" applyFill="1" applyAlignment="1" applyProtection="1">
      <alignment horizontal="left" vertical="center"/>
    </xf>
    <xf numFmtId="0" fontId="4" fillId="32" borderId="0" xfId="0" applyNumberFormat="1" applyFont="1" applyFill="1" applyAlignment="1" applyProtection="1">
      <alignment horizontal="left" vertical="center"/>
    </xf>
    <xf numFmtId="0" fontId="4" fillId="32" borderId="0" xfId="0" applyFont="1" applyFill="1" applyAlignment="1" applyProtection="1">
      <alignment horizontal="left" vertical="center" wrapText="1"/>
    </xf>
    <xf numFmtId="0" fontId="4" fillId="32" borderId="0" xfId="0" applyFont="1" applyFill="1" applyAlignment="1" applyProtection="1">
      <alignment horizontal="center" vertical="center"/>
    </xf>
    <xf numFmtId="168" fontId="4" fillId="32" borderId="0" xfId="0" applyNumberFormat="1" applyFont="1" applyFill="1" applyAlignment="1" applyProtection="1">
      <alignment horizontal="right" vertical="center"/>
    </xf>
    <xf numFmtId="4" fontId="4" fillId="32" borderId="0" xfId="0" applyNumberFormat="1" applyFont="1" applyFill="1" applyAlignment="1" applyProtection="1">
      <alignment horizontal="right" vertical="center"/>
    </xf>
    <xf numFmtId="0" fontId="4" fillId="33" borderId="50" xfId="0" applyNumberFormat="1" applyFont="1" applyFill="1" applyBorder="1" applyAlignment="1" applyProtection="1">
      <alignment horizontal="center" vertical="center" wrapText="1"/>
    </xf>
    <xf numFmtId="0" fontId="4" fillId="33" borderId="51" xfId="0" applyNumberFormat="1" applyFont="1" applyFill="1" applyBorder="1" applyAlignment="1" applyProtection="1">
      <alignment horizontal="center" vertical="center" wrapText="1"/>
    </xf>
    <xf numFmtId="0" fontId="4" fillId="33" borderId="52" xfId="0" applyNumberFormat="1" applyFont="1" applyFill="1" applyBorder="1" applyAlignment="1" applyProtection="1">
      <alignment horizontal="center" vertical="center" wrapText="1"/>
    </xf>
    <xf numFmtId="0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57" xfId="0" applyNumberFormat="1" applyFont="1" applyFill="1" applyBorder="1" applyAlignment="1" applyProtection="1">
      <alignment horizontal="center" vertical="center" wrapText="1"/>
    </xf>
    <xf numFmtId="0" fontId="4" fillId="33" borderId="53" xfId="0" applyNumberFormat="1" applyFont="1" applyFill="1" applyBorder="1" applyAlignment="1" applyProtection="1">
      <alignment horizontal="center" vertical="center"/>
    </xf>
    <xf numFmtId="0" fontId="4" fillId="33" borderId="54" xfId="0" applyNumberFormat="1" applyFont="1" applyFill="1" applyBorder="1" applyAlignment="1" applyProtection="1">
      <alignment horizontal="center" vertical="center"/>
    </xf>
    <xf numFmtId="0" fontId="4" fillId="33" borderId="54" xfId="0" applyNumberFormat="1" applyFont="1" applyFill="1" applyBorder="1" applyAlignment="1" applyProtection="1">
      <alignment horizontal="center" vertical="center" wrapText="1"/>
    </xf>
    <xf numFmtId="0" fontId="4" fillId="33" borderId="55" xfId="0" applyNumberFormat="1" applyFont="1" applyFill="1" applyBorder="1" applyAlignment="1" applyProtection="1">
      <alignment horizontal="center" vertical="center"/>
    </xf>
    <xf numFmtId="0" fontId="3" fillId="0" borderId="56" xfId="0" applyNumberFormat="1" applyFont="1" applyFill="1" applyBorder="1" applyAlignment="1" applyProtection="1">
      <alignment horizontal="center" vertical="center"/>
    </xf>
    <xf numFmtId="0" fontId="3" fillId="0" borderId="5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168" fontId="4" fillId="0" borderId="0" xfId="0" applyNumberFormat="1" applyFont="1" applyFill="1" applyAlignment="1" applyProtection="1">
      <alignment horizontal="right"/>
    </xf>
    <xf numFmtId="4" fontId="4" fillId="0" borderId="0" xfId="0" applyNumberFormat="1" applyFont="1" applyFill="1" applyAlignment="1" applyProtection="1">
      <alignment horizontal="right"/>
    </xf>
    <xf numFmtId="169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8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9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right" vertical="top"/>
    </xf>
    <xf numFmtId="0" fontId="23" fillId="0" borderId="0" xfId="0" applyFont="1" applyFill="1" applyAlignment="1" applyProtection="1">
      <alignment horizontal="center" vertical="top"/>
    </xf>
    <xf numFmtId="0" fontId="23" fillId="0" borderId="0" xfId="0" applyFont="1" applyFill="1" applyAlignment="1" applyProtection="1">
      <alignment horizontal="left" vertical="top"/>
    </xf>
    <xf numFmtId="0" fontId="23" fillId="0" borderId="0" xfId="0" quotePrefix="1" applyFont="1" applyFill="1" applyAlignment="1" applyProtection="1">
      <alignment horizontal="left" vertical="top"/>
    </xf>
    <xf numFmtId="0" fontId="23" fillId="0" borderId="0" xfId="0" applyFont="1" applyFill="1" applyAlignment="1" applyProtection="1">
      <alignment horizontal="left" vertical="top" wrapText="1"/>
    </xf>
    <xf numFmtId="168" fontId="23" fillId="0" borderId="0" xfId="0" applyNumberFormat="1" applyFont="1" applyFill="1" applyAlignment="1" applyProtection="1">
      <alignment horizontal="right" vertical="top"/>
    </xf>
    <xf numFmtId="4" fontId="23" fillId="0" borderId="0" xfId="0" applyNumberFormat="1" applyFont="1" applyFill="1" applyAlignment="1" applyProtection="1">
      <alignment horizontal="right" vertical="top"/>
    </xf>
    <xf numFmtId="169" fontId="23" fillId="0" borderId="0" xfId="0" applyNumberFormat="1" applyFont="1" applyFill="1" applyAlignment="1" applyProtection="1">
      <alignment horizontal="right" vertical="top"/>
    </xf>
    <xf numFmtId="0" fontId="23" fillId="0" borderId="0" xfId="0" applyFont="1" applyFill="1" applyBorder="1" applyAlignment="1" applyProtection="1">
      <alignment horizontal="right" vertical="top"/>
    </xf>
    <xf numFmtId="0" fontId="24" fillId="0" borderId="0" xfId="0" applyFont="1" applyFill="1" applyAlignment="1" applyProtection="1">
      <alignment horizontal="center" vertical="top"/>
    </xf>
    <xf numFmtId="0" fontId="24" fillId="0" borderId="0" xfId="0" applyFont="1" applyFill="1" applyAlignment="1" applyProtection="1">
      <alignment horizontal="left" vertical="top"/>
    </xf>
    <xf numFmtId="0" fontId="24" fillId="0" borderId="0" xfId="0" quotePrefix="1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horizontal="left" vertical="top" wrapText="1"/>
    </xf>
    <xf numFmtId="168" fontId="24" fillId="0" borderId="0" xfId="0" applyNumberFormat="1" applyFont="1" applyFill="1" applyAlignment="1" applyProtection="1">
      <alignment horizontal="right" vertical="top"/>
    </xf>
    <xf numFmtId="4" fontId="24" fillId="0" borderId="0" xfId="0" applyNumberFormat="1" applyFont="1" applyFill="1" applyAlignment="1" applyProtection="1">
      <alignment horizontal="right" vertical="top"/>
    </xf>
    <xf numFmtId="169" fontId="24" fillId="0" borderId="0" xfId="0" applyNumberFormat="1" applyFont="1" applyFill="1" applyAlignment="1" applyProtection="1">
      <alignment horizontal="right" vertical="top"/>
    </xf>
    <xf numFmtId="0" fontId="24" fillId="0" borderId="0" xfId="0" applyFont="1" applyFill="1" applyBorder="1" applyAlignment="1" applyProtection="1">
      <alignment horizontal="right" vertical="top"/>
    </xf>
    <xf numFmtId="0" fontId="21" fillId="0" borderId="57" xfId="0" applyFont="1" applyFill="1" applyBorder="1" applyAlignment="1" applyProtection="1">
      <alignment horizontal="left" vertical="top"/>
    </xf>
    <xf numFmtId="0" fontId="21" fillId="0" borderId="57" xfId="0" quotePrefix="1" applyFont="1" applyFill="1" applyBorder="1" applyAlignment="1" applyProtection="1">
      <alignment horizontal="left" vertical="top"/>
    </xf>
    <xf numFmtId="0" fontId="21" fillId="0" borderId="57" xfId="0" applyFont="1" applyFill="1" applyBorder="1" applyAlignment="1" applyProtection="1">
      <alignment horizontal="left" vertical="top" wrapText="1"/>
    </xf>
    <xf numFmtId="0" fontId="21" fillId="0" borderId="57" xfId="0" applyFont="1" applyFill="1" applyBorder="1" applyAlignment="1" applyProtection="1">
      <alignment horizontal="center" vertical="top"/>
    </xf>
    <xf numFmtId="168" fontId="21" fillId="0" borderId="57" xfId="0" applyNumberFormat="1" applyFont="1" applyFill="1" applyBorder="1" applyAlignment="1" applyProtection="1">
      <alignment horizontal="right" vertical="top"/>
    </xf>
    <xf numFmtId="4" fontId="21" fillId="0" borderId="57" xfId="0" applyNumberFormat="1" applyFont="1" applyFill="1" applyBorder="1" applyAlignment="1" applyProtection="1">
      <alignment horizontal="right" vertical="top"/>
    </xf>
    <xf numFmtId="0" fontId="21" fillId="0" borderId="58" xfId="0" quotePrefix="1" applyFont="1" applyFill="1" applyBorder="1" applyAlignment="1" applyProtection="1">
      <alignment horizontal="center" vertical="top"/>
    </xf>
    <xf numFmtId="0" fontId="21" fillId="0" borderId="50" xfId="0" quotePrefix="1" applyFont="1" applyFill="1" applyBorder="1" applyAlignment="1" applyProtection="1">
      <alignment horizontal="center" vertical="top"/>
    </xf>
    <xf numFmtId="0" fontId="21" fillId="0" borderId="51" xfId="0" applyFont="1" applyFill="1" applyBorder="1" applyAlignment="1" applyProtection="1">
      <alignment horizontal="left" vertical="top"/>
    </xf>
    <xf numFmtId="0" fontId="21" fillId="0" borderId="51" xfId="0" quotePrefix="1" applyFont="1" applyFill="1" applyBorder="1" applyAlignment="1" applyProtection="1">
      <alignment horizontal="left" vertical="top"/>
    </xf>
    <xf numFmtId="0" fontId="21" fillId="0" borderId="51" xfId="0" applyFont="1" applyFill="1" applyBorder="1" applyAlignment="1" applyProtection="1">
      <alignment horizontal="left" vertical="top" wrapText="1"/>
    </xf>
    <xf numFmtId="0" fontId="21" fillId="0" borderId="51" xfId="0" applyFont="1" applyFill="1" applyBorder="1" applyAlignment="1" applyProtection="1">
      <alignment horizontal="center" vertical="top"/>
    </xf>
    <xf numFmtId="168" fontId="21" fillId="0" borderId="51" xfId="0" applyNumberFormat="1" applyFont="1" applyFill="1" applyBorder="1" applyAlignment="1" applyProtection="1">
      <alignment horizontal="right" vertical="top"/>
    </xf>
    <xf numFmtId="4" fontId="21" fillId="0" borderId="51" xfId="0" applyNumberFormat="1" applyFont="1" applyFill="1" applyBorder="1" applyAlignment="1" applyProtection="1">
      <alignment horizontal="right" vertical="top"/>
    </xf>
    <xf numFmtId="0" fontId="21" fillId="0" borderId="53" xfId="0" quotePrefix="1" applyFont="1" applyFill="1" applyBorder="1" applyAlignment="1" applyProtection="1">
      <alignment horizontal="center" vertical="top"/>
    </xf>
    <xf numFmtId="0" fontId="21" fillId="0" borderId="54" xfId="0" applyFont="1" applyFill="1" applyBorder="1" applyAlignment="1" applyProtection="1">
      <alignment horizontal="left" vertical="top"/>
    </xf>
    <xf numFmtId="0" fontId="21" fillId="0" borderId="54" xfId="0" quotePrefix="1" applyFont="1" applyFill="1" applyBorder="1" applyAlignment="1" applyProtection="1">
      <alignment horizontal="left" vertical="top"/>
    </xf>
    <xf numFmtId="0" fontId="21" fillId="0" borderId="54" xfId="0" applyFont="1" applyFill="1" applyBorder="1" applyAlignment="1" applyProtection="1">
      <alignment horizontal="left" vertical="top" wrapText="1"/>
    </xf>
    <xf numFmtId="0" fontId="21" fillId="0" borderId="54" xfId="0" applyFont="1" applyFill="1" applyBorder="1" applyAlignment="1" applyProtection="1">
      <alignment horizontal="center" vertical="top"/>
    </xf>
    <xf numFmtId="168" fontId="21" fillId="0" borderId="54" xfId="0" applyNumberFormat="1" applyFont="1" applyFill="1" applyBorder="1" applyAlignment="1" applyProtection="1">
      <alignment horizontal="right" vertical="top"/>
    </xf>
    <xf numFmtId="4" fontId="21" fillId="0" borderId="54" xfId="0" applyNumberFormat="1" applyFont="1" applyFill="1" applyBorder="1" applyAlignment="1" applyProtection="1">
      <alignment horizontal="right" vertical="top"/>
    </xf>
    <xf numFmtId="169" fontId="21" fillId="0" borderId="52" xfId="0" applyNumberFormat="1" applyFont="1" applyFill="1" applyBorder="1" applyAlignment="1" applyProtection="1">
      <alignment horizontal="right" vertical="top"/>
    </xf>
    <xf numFmtId="169" fontId="21" fillId="0" borderId="60" xfId="0" applyNumberFormat="1" applyFont="1" applyFill="1" applyBorder="1" applyAlignment="1" applyProtection="1">
      <alignment horizontal="right" vertical="top"/>
    </xf>
    <xf numFmtId="169" fontId="21" fillId="0" borderId="55" xfId="0" applyNumberFormat="1" applyFont="1" applyFill="1" applyBorder="1" applyAlignment="1" applyProtection="1">
      <alignment horizontal="right" vertical="top"/>
    </xf>
    <xf numFmtId="0" fontId="21" fillId="0" borderId="59" xfId="0" quotePrefix="1" applyFont="1" applyFill="1" applyBorder="1" applyAlignment="1" applyProtection="1">
      <alignment horizontal="center" vertical="top"/>
    </xf>
    <xf numFmtId="0" fontId="21" fillId="0" borderId="61" xfId="0" applyFont="1" applyFill="1" applyBorder="1" applyAlignment="1" applyProtection="1">
      <alignment horizontal="left" vertical="top"/>
    </xf>
    <xf numFmtId="0" fontId="21" fillId="0" borderId="61" xfId="0" quotePrefix="1" applyFont="1" applyFill="1" applyBorder="1" applyAlignment="1" applyProtection="1">
      <alignment horizontal="left" vertical="top"/>
    </xf>
    <xf numFmtId="0" fontId="21" fillId="0" borderId="61" xfId="0" applyFont="1" applyFill="1" applyBorder="1" applyAlignment="1" applyProtection="1">
      <alignment horizontal="left" vertical="top" wrapText="1"/>
    </xf>
    <xf numFmtId="0" fontId="21" fillId="0" borderId="61" xfId="0" applyFont="1" applyFill="1" applyBorder="1" applyAlignment="1" applyProtection="1">
      <alignment horizontal="center" vertical="top"/>
    </xf>
    <xf numFmtId="168" fontId="21" fillId="0" borderId="61" xfId="0" applyNumberFormat="1" applyFont="1" applyFill="1" applyBorder="1" applyAlignment="1" applyProtection="1">
      <alignment horizontal="right" vertical="top"/>
    </xf>
    <xf numFmtId="4" fontId="21" fillId="0" borderId="61" xfId="0" applyNumberFormat="1" applyFont="1" applyFill="1" applyBorder="1" applyAlignment="1" applyProtection="1">
      <alignment horizontal="right" vertical="top"/>
    </xf>
    <xf numFmtId="169" fontId="21" fillId="0" borderId="62" xfId="0" applyNumberFormat="1" applyFont="1" applyFill="1" applyBorder="1" applyAlignment="1" applyProtection="1">
      <alignment horizontal="right" vertical="top"/>
    </xf>
    <xf numFmtId="0" fontId="25" fillId="0" borderId="0" xfId="0" applyFont="1" applyFill="1" applyAlignment="1" applyProtection="1">
      <alignment horizontal="center" vertical="top"/>
    </xf>
    <xf numFmtId="0" fontId="25" fillId="0" borderId="0" xfId="0" applyFont="1" applyFill="1" applyAlignment="1" applyProtection="1">
      <alignment horizontal="left" vertical="top"/>
    </xf>
    <xf numFmtId="0" fontId="25" fillId="0" borderId="0" xfId="0" applyFont="1" applyFill="1" applyAlignment="1" applyProtection="1">
      <alignment horizontal="left" vertical="top" wrapText="1"/>
    </xf>
    <xf numFmtId="168" fontId="25" fillId="0" borderId="0" xfId="0" applyNumberFormat="1" applyFont="1" applyFill="1" applyAlignment="1" applyProtection="1">
      <alignment horizontal="right" vertical="top"/>
    </xf>
    <xf numFmtId="4" fontId="25" fillId="0" borderId="0" xfId="0" applyNumberFormat="1" applyFont="1" applyFill="1" applyAlignment="1" applyProtection="1">
      <alignment horizontal="right" vertical="top"/>
    </xf>
    <xf numFmtId="169" fontId="25" fillId="0" borderId="0" xfId="0" applyNumberFormat="1" applyFont="1" applyFill="1" applyAlignment="1" applyProtection="1">
      <alignment horizontal="right" vertical="top"/>
    </xf>
    <xf numFmtId="0" fontId="25" fillId="0" borderId="0" xfId="0" applyFont="1" applyFill="1" applyBorder="1" applyAlignment="1" applyProtection="1">
      <alignment horizontal="right" vertical="top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0" fontId="4" fillId="0" borderId="20" xfId="24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3" xfId="0" applyFont="1" applyBorder="1" applyAlignment="1" applyProtection="1">
      <alignment horizontal="left" vertical="center" wrapText="1" shrinkToFit="1"/>
    </xf>
    <xf numFmtId="0" fontId="4" fillId="0" borderId="14" xfId="0" applyFont="1" applyBorder="1" applyAlignment="1" applyProtection="1">
      <alignment horizontal="left" vertical="center" wrapText="1" shrinkToFit="1"/>
    </xf>
  </cellXfs>
  <cellStyles count="37">
    <cellStyle name="20 % - zvýraznenie1" xfId="3"/>
    <cellStyle name="20 % - zvýraznenie2" xfId="4"/>
    <cellStyle name="20 % - zvýraznenie3" xfId="5"/>
    <cellStyle name="20 % - zvýraznenie4" xfId="6"/>
    <cellStyle name="20 % - zvýraznenie5" xfId="7"/>
    <cellStyle name="20 % - zvýraznenie6" xfId="8"/>
    <cellStyle name="40 % - zvýraznenie1" xfId="9"/>
    <cellStyle name="40 % - zvýraznenie2" xfId="10"/>
    <cellStyle name="40 % - zvýraznenie3" xfId="11"/>
    <cellStyle name="40 % - zvýraznenie4" xfId="12"/>
    <cellStyle name="40 % - zvýraznenie5" xfId="13"/>
    <cellStyle name="40 % - zvýraznenie6" xfId="14"/>
    <cellStyle name="60 % - zvýraznenie1" xfId="15"/>
    <cellStyle name="60 % - zvýraznenie2" xfId="16"/>
    <cellStyle name="60 % - zvýraznenie3" xfId="17"/>
    <cellStyle name="60 % - zvýraznenie4" xfId="18"/>
    <cellStyle name="60 % - zvýraznenie5" xfId="19"/>
    <cellStyle name="60 % - zvýraznenie6" xfId="20"/>
    <cellStyle name="Dobrá" xfId="21"/>
    <cellStyle name="Kontrolná bunka" xfId="22"/>
    <cellStyle name="Neutrálna" xfId="23"/>
    <cellStyle name="Normálna" xfId="0" builtinId="0"/>
    <cellStyle name="normálne_Rozpočet na SORO" xfId="1"/>
    <cellStyle name="Normální_Krycí list rozpočtu" xfId="24"/>
    <cellStyle name="Prepojená bunka" xfId="25"/>
    <cellStyle name="Spolu" xfId="26"/>
    <cellStyle name="Stil 1" xfId="2"/>
    <cellStyle name="Text upozornenia" xfId="27"/>
    <cellStyle name="Titul" xfId="28"/>
    <cellStyle name="Vysvetľujúci text" xfId="29"/>
    <cellStyle name="Zlá" xfId="30"/>
    <cellStyle name="Zvýraznenie1" xfId="31"/>
    <cellStyle name="Zvýraznenie2" xfId="32"/>
    <cellStyle name="Zvýraznenie3" xfId="33"/>
    <cellStyle name="Zvýraznenie4" xfId="34"/>
    <cellStyle name="Zvýraznenie5" xfId="35"/>
    <cellStyle name="Zvýraznenie6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3429000</xdr:colOff>
      <xdr:row>0</xdr:row>
      <xdr:rowOff>0</xdr:rowOff>
    </xdr:from>
    <xdr:to>
      <xdr:col>3</xdr:col>
      <xdr:colOff>0</xdr:colOff>
      <xdr:row>2</xdr:row>
      <xdr:rowOff>115614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0"/>
          <a:ext cx="1200150" cy="496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0</xdr:rowOff>
    </xdr:from>
    <xdr:to>
      <xdr:col>10</xdr:col>
      <xdr:colOff>0</xdr:colOff>
      <xdr:row>4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0"/>
          <a:ext cx="16573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RY">
    <pageSetUpPr fitToPage="1"/>
  </sheetPr>
  <dimension ref="A1:S54"/>
  <sheetViews>
    <sheetView showGridLines="0" tabSelected="1" workbookViewId="0">
      <selection activeCell="X31" sqref="X31"/>
    </sheetView>
  </sheetViews>
  <sheetFormatPr defaultColWidth="9.140625" defaultRowHeight="12.75" customHeight="1"/>
  <cols>
    <col min="1" max="1" width="2.42578125" style="4" customWidth="1"/>
    <col min="2" max="2" width="1.85546875" style="4" customWidth="1"/>
    <col min="3" max="3" width="2.85546875" style="4" customWidth="1"/>
    <col min="4" max="4" width="6.7109375" style="4" customWidth="1"/>
    <col min="5" max="5" width="13.5703125" style="4" customWidth="1"/>
    <col min="6" max="6" width="0.5703125" style="4" customWidth="1"/>
    <col min="7" max="7" width="2.5703125" style="4" customWidth="1"/>
    <col min="8" max="8" width="2.7109375" style="4" customWidth="1"/>
    <col min="9" max="9" width="10.42578125" style="4" customWidth="1"/>
    <col min="10" max="10" width="13.42578125" style="4" customWidth="1"/>
    <col min="11" max="11" width="0.7109375" style="4" customWidth="1"/>
    <col min="12" max="12" width="2.42578125" style="4" customWidth="1"/>
    <col min="13" max="13" width="3.28515625" style="4" customWidth="1"/>
    <col min="14" max="14" width="2" style="4" customWidth="1"/>
    <col min="15" max="15" width="12.42578125" style="4" customWidth="1"/>
    <col min="16" max="16" width="3" style="4" customWidth="1"/>
    <col min="17" max="17" width="2" style="4" customWidth="1"/>
    <col min="18" max="18" width="13.5703125" style="4" customWidth="1"/>
    <col min="19" max="19" width="0.5703125" style="4" customWidth="1"/>
    <col min="20" max="16384" width="9.140625" style="4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2.5" customHeight="1">
      <c r="A5" s="15"/>
      <c r="B5" s="16" t="s">
        <v>1</v>
      </c>
      <c r="C5" s="16"/>
      <c r="D5" s="16"/>
      <c r="E5" s="249" t="s">
        <v>135</v>
      </c>
      <c r="F5" s="250"/>
      <c r="G5" s="250"/>
      <c r="H5" s="250"/>
      <c r="I5" s="250"/>
      <c r="J5" s="251"/>
      <c r="K5" s="16"/>
      <c r="L5" s="16"/>
      <c r="M5" s="16"/>
      <c r="N5" s="16"/>
      <c r="O5" s="16" t="s">
        <v>2</v>
      </c>
      <c r="P5" s="17"/>
      <c r="Q5" s="20"/>
      <c r="R5" s="19"/>
      <c r="S5" s="21"/>
    </row>
    <row r="6" spans="1:19" ht="17.25" hidden="1" customHeight="1">
      <c r="A6" s="15"/>
      <c r="B6" s="16" t="s">
        <v>3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4</v>
      </c>
      <c r="C7" s="16"/>
      <c r="D7" s="16"/>
      <c r="E7" s="22"/>
      <c r="F7" s="16"/>
      <c r="G7" s="16"/>
      <c r="H7" s="16"/>
      <c r="I7" s="16"/>
      <c r="J7" s="23"/>
      <c r="K7" s="16"/>
      <c r="L7" s="16"/>
      <c r="M7" s="16"/>
      <c r="N7" s="16"/>
      <c r="O7" s="16" t="s">
        <v>5</v>
      </c>
      <c r="P7" s="22"/>
      <c r="Q7" s="25"/>
      <c r="R7" s="23"/>
      <c r="S7" s="21"/>
    </row>
    <row r="8" spans="1:19" ht="17.25" hidden="1" customHeight="1">
      <c r="A8" s="15"/>
      <c r="B8" s="16" t="s">
        <v>6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7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8</v>
      </c>
      <c r="P9" s="26"/>
      <c r="Q9" s="29"/>
      <c r="R9" s="28"/>
      <c r="S9" s="21"/>
    </row>
    <row r="10" spans="1:19" ht="17.25" hidden="1" customHeight="1">
      <c r="A10" s="15"/>
      <c r="B10" s="16" t="s">
        <v>9</v>
      </c>
      <c r="C10" s="16"/>
      <c r="D10" s="16"/>
      <c r="E10" s="30" t="s">
        <v>10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11</v>
      </c>
      <c r="C11" s="16"/>
      <c r="D11" s="16"/>
      <c r="E11" s="31" t="s">
        <v>12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1" t="s">
        <v>12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1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1" t="s"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1" t="s">
        <v>12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1" t="s">
        <v>12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1" t="s">
        <v>12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1" t="s">
        <v>12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1" t="s">
        <v>12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1" t="s">
        <v>12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1" t="s">
        <v>12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1" t="s">
        <v>12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1" t="s">
        <v>12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1" t="s">
        <v>12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132</v>
      </c>
      <c r="F26" s="18"/>
      <c r="G26" s="18"/>
      <c r="H26" s="18"/>
      <c r="I26" s="18"/>
      <c r="J26" s="19"/>
      <c r="K26" s="16"/>
      <c r="L26" s="16"/>
      <c r="M26" s="16"/>
      <c r="N26" s="16"/>
      <c r="O26" s="245" t="s">
        <v>139</v>
      </c>
      <c r="P26" s="246"/>
      <c r="Q26" s="247"/>
      <c r="R26" s="248"/>
      <c r="S26" s="21"/>
    </row>
    <row r="27" spans="1:19" ht="17.25" customHeight="1">
      <c r="A27" s="15"/>
      <c r="B27" s="16" t="s">
        <v>17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18</v>
      </c>
      <c r="C28" s="16"/>
      <c r="D28" s="16"/>
      <c r="E28" s="22" t="s">
        <v>133</v>
      </c>
      <c r="F28" s="16"/>
      <c r="G28" s="16"/>
      <c r="H28" s="16"/>
      <c r="I28" s="16"/>
      <c r="J28" s="23"/>
      <c r="K28" s="16"/>
      <c r="L28" s="16"/>
      <c r="M28" s="16"/>
      <c r="N28" s="16"/>
      <c r="O28" s="32" t="s">
        <v>134</v>
      </c>
      <c r="P28" s="246">
        <v>2020316298</v>
      </c>
      <c r="Q28" s="247"/>
      <c r="R28" s="248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0" t="s">
        <v>21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 t="s">
        <v>136</v>
      </c>
      <c r="F31" s="16"/>
      <c r="G31" s="33" t="s">
        <v>137</v>
      </c>
      <c r="H31" s="37"/>
      <c r="I31" s="38"/>
      <c r="J31" s="16"/>
      <c r="K31" s="16"/>
      <c r="L31" s="16"/>
      <c r="M31" s="16"/>
      <c r="N31" s="16"/>
      <c r="O31" s="39" t="s">
        <v>138</v>
      </c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23</v>
      </c>
      <c r="B34" s="49"/>
      <c r="C34" s="49"/>
      <c r="D34" s="50"/>
      <c r="E34" s="51" t="s">
        <v>24</v>
      </c>
      <c r="F34" s="50"/>
      <c r="G34" s="51" t="s">
        <v>25</v>
      </c>
      <c r="H34" s="49"/>
      <c r="I34" s="50"/>
      <c r="J34" s="51" t="s">
        <v>26</v>
      </c>
      <c r="K34" s="49"/>
      <c r="L34" s="51" t="s">
        <v>27</v>
      </c>
      <c r="M34" s="49"/>
      <c r="N34" s="49"/>
      <c r="O34" s="50"/>
      <c r="P34" s="51" t="s">
        <v>28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29</v>
      </c>
      <c r="F36" s="45"/>
      <c r="G36" s="45"/>
      <c r="H36" s="45"/>
      <c r="I36" s="45"/>
      <c r="J36" s="62" t="s">
        <v>30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31</v>
      </c>
      <c r="B37" s="64"/>
      <c r="C37" s="65" t="s">
        <v>32</v>
      </c>
      <c r="D37" s="66"/>
      <c r="E37" s="66"/>
      <c r="F37" s="67"/>
      <c r="G37" s="63" t="s">
        <v>33</v>
      </c>
      <c r="H37" s="68"/>
      <c r="I37" s="65" t="s">
        <v>34</v>
      </c>
      <c r="J37" s="66"/>
      <c r="K37" s="66"/>
      <c r="L37" s="63" t="s">
        <v>35</v>
      </c>
      <c r="M37" s="68"/>
      <c r="N37" s="65" t="s">
        <v>36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37</v>
      </c>
      <c r="C38" s="19"/>
      <c r="D38" s="71" t="s">
        <v>38</v>
      </c>
      <c r="E38" s="72">
        <f>SUMIF(Rozpočet!K14:K65369,8,Rozpočet!I14:I65369)</f>
        <v>98873.209999999992</v>
      </c>
      <c r="F38" s="73"/>
      <c r="G38" s="69">
        <v>8</v>
      </c>
      <c r="H38" s="74" t="s">
        <v>39</v>
      </c>
      <c r="I38" s="35"/>
      <c r="J38" s="75">
        <v>0</v>
      </c>
      <c r="K38" s="76"/>
      <c r="L38" s="69">
        <v>13</v>
      </c>
      <c r="M38" s="33" t="s">
        <v>40</v>
      </c>
      <c r="N38" s="37"/>
      <c r="O38" s="37"/>
      <c r="P38" s="77">
        <f>M48</f>
        <v>20</v>
      </c>
      <c r="Q38" s="78" t="s">
        <v>41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42</v>
      </c>
      <c r="E39" s="72">
        <f>SUMIF(Rozpočet!K14:K65536,4,Rozpočet!I14:I65536)</f>
        <v>0</v>
      </c>
      <c r="F39" s="73"/>
      <c r="G39" s="69">
        <v>9</v>
      </c>
      <c r="H39" s="16" t="s">
        <v>43</v>
      </c>
      <c r="I39" s="71"/>
      <c r="J39" s="75">
        <v>0</v>
      </c>
      <c r="K39" s="76"/>
      <c r="L39" s="69">
        <v>14</v>
      </c>
      <c r="M39" s="33" t="s">
        <v>44</v>
      </c>
      <c r="N39" s="37"/>
      <c r="O39" s="37"/>
      <c r="P39" s="77">
        <f>M48</f>
        <v>20</v>
      </c>
      <c r="Q39" s="78" t="s">
        <v>41</v>
      </c>
      <c r="R39" s="72">
        <v>0</v>
      </c>
      <c r="S39" s="73"/>
    </row>
    <row r="40" spans="1:19" ht="20.25" customHeight="1">
      <c r="A40" s="69">
        <v>3</v>
      </c>
      <c r="B40" s="70" t="s">
        <v>45</v>
      </c>
      <c r="C40" s="19"/>
      <c r="D40" s="71" t="s">
        <v>38</v>
      </c>
      <c r="E40" s="72">
        <f>SUMIF(Rozpočet!K14:K65536,32,Rozpočet!I14:I65536)</f>
        <v>0</v>
      </c>
      <c r="F40" s="73"/>
      <c r="G40" s="69">
        <v>10</v>
      </c>
      <c r="H40" s="74" t="s">
        <v>46</v>
      </c>
      <c r="I40" s="35"/>
      <c r="J40" s="75">
        <v>0</v>
      </c>
      <c r="K40" s="76"/>
      <c r="L40" s="69">
        <v>15</v>
      </c>
      <c r="M40" s="33" t="s">
        <v>47</v>
      </c>
      <c r="N40" s="37"/>
      <c r="O40" s="37"/>
      <c r="P40" s="77">
        <f>M48</f>
        <v>20</v>
      </c>
      <c r="Q40" s="78" t="s">
        <v>41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42</v>
      </c>
      <c r="E41" s="72">
        <f>SUMIF(Rozpočet!K14:K65536,16,Rozpočet!I14:I65536)+SUMIF(Rozpočet!K14:K65536,128,Rozpočet!I14:I65536)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48</v>
      </c>
      <c r="N41" s="37"/>
      <c r="O41" s="37"/>
      <c r="P41" s="77">
        <f>M48</f>
        <v>20</v>
      </c>
      <c r="Q41" s="78" t="s">
        <v>41</v>
      </c>
      <c r="R41" s="72">
        <v>0</v>
      </c>
      <c r="S41" s="73"/>
    </row>
    <row r="42" spans="1:19" ht="20.25" customHeight="1">
      <c r="A42" s="69">
        <v>5</v>
      </c>
      <c r="B42" s="70" t="s">
        <v>49</v>
      </c>
      <c r="C42" s="19"/>
      <c r="D42" s="71" t="s">
        <v>38</v>
      </c>
      <c r="E42" s="72">
        <f>SUMIF(Rozpočet!K14:K65536,256,Rozpočet!I14:I65536)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50</v>
      </c>
      <c r="N42" s="37"/>
      <c r="O42" s="37"/>
      <c r="P42" s="77">
        <f>M48</f>
        <v>20</v>
      </c>
      <c r="Q42" s="78" t="s">
        <v>41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42</v>
      </c>
      <c r="E43" s="72">
        <f>SUMIF(Rozpočet!K14:K65536,64,Rozpočet!I14:I65536)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51</v>
      </c>
      <c r="N43" s="37"/>
      <c r="O43" s="37"/>
      <c r="P43" s="37"/>
      <c r="Q43" s="37"/>
      <c r="R43" s="72">
        <f>SUMIF(Rozpočet!K14:K65536,1024,Rozpočet!I14:I65536)</f>
        <v>0</v>
      </c>
      <c r="S43" s="73"/>
    </row>
    <row r="44" spans="1:19" ht="20.25" customHeight="1">
      <c r="A44" s="69">
        <v>7</v>
      </c>
      <c r="B44" s="82" t="s">
        <v>52</v>
      </c>
      <c r="C44" s="37"/>
      <c r="D44" s="35"/>
      <c r="E44" s="83">
        <f>SUM(E38:E43)</f>
        <v>98873.209999999992</v>
      </c>
      <c r="F44" s="47"/>
      <c r="G44" s="69">
        <v>12</v>
      </c>
      <c r="H44" s="82" t="s">
        <v>53</v>
      </c>
      <c r="I44" s="35"/>
      <c r="J44" s="84">
        <f>SUM(J38:J41)</f>
        <v>0</v>
      </c>
      <c r="K44" s="85"/>
      <c r="L44" s="69">
        <v>19</v>
      </c>
      <c r="M44" s="82" t="s">
        <v>54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55</v>
      </c>
      <c r="C45" s="88"/>
      <c r="D45" s="89"/>
      <c r="E45" s="90">
        <f>SUMIF(Rozpočet!K14:K65536,512,Rozpočet!I14:I65536)</f>
        <v>0</v>
      </c>
      <c r="F45" s="43"/>
      <c r="G45" s="86">
        <v>21</v>
      </c>
      <c r="H45" s="87" t="s">
        <v>56</v>
      </c>
      <c r="I45" s="89"/>
      <c r="J45" s="91">
        <v>0</v>
      </c>
      <c r="K45" s="92">
        <f>M48</f>
        <v>20</v>
      </c>
      <c r="L45" s="86">
        <v>22</v>
      </c>
      <c r="M45" s="87" t="s">
        <v>57</v>
      </c>
      <c r="N45" s="88"/>
      <c r="O45" s="42"/>
      <c r="P45" s="42"/>
      <c r="Q45" s="42"/>
      <c r="R45" s="90">
        <f>SUMIF(Rozpočet!K14:K65536,"&lt;4",Rozpočet!I14:I65536)+SUMIF(Rozpočet!K14:K65536,"&gt;1024",Rozpočet!I14:I65536)</f>
        <v>0</v>
      </c>
      <c r="S45" s="43"/>
    </row>
    <row r="46" spans="1:19" ht="20.25" customHeight="1">
      <c r="A46" s="93" t="s">
        <v>17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58</v>
      </c>
      <c r="M46" s="50"/>
      <c r="N46" s="65" t="s">
        <v>59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60</v>
      </c>
      <c r="N47" s="37"/>
      <c r="O47" s="37"/>
      <c r="P47" s="37"/>
      <c r="Q47" s="73"/>
      <c r="R47" s="83">
        <f>ROUND(E44+J44+R44+E45+J45+R45,2)</f>
        <v>98873.21</v>
      </c>
      <c r="S47" s="47"/>
    </row>
    <row r="48" spans="1:19" ht="20.25" customHeight="1">
      <c r="A48" s="97" t="s">
        <v>61</v>
      </c>
      <c r="B48" s="27"/>
      <c r="C48" s="27"/>
      <c r="D48" s="27"/>
      <c r="E48" s="27"/>
      <c r="F48" s="28"/>
      <c r="G48" s="98" t="s">
        <v>62</v>
      </c>
      <c r="H48" s="27"/>
      <c r="I48" s="27"/>
      <c r="J48" s="27"/>
      <c r="K48" s="27"/>
      <c r="L48" s="69">
        <v>24</v>
      </c>
      <c r="M48" s="99">
        <v>20</v>
      </c>
      <c r="N48" s="35" t="s">
        <v>41</v>
      </c>
      <c r="O48" s="100">
        <f>R47-O49</f>
        <v>98873.21</v>
      </c>
      <c r="P48" s="27" t="s">
        <v>63</v>
      </c>
      <c r="Q48" s="27"/>
      <c r="R48" s="101">
        <f>ROUND(O48*M48/100,2)</f>
        <v>19774.64</v>
      </c>
      <c r="S48" s="102"/>
    </row>
    <row r="49" spans="1:19" ht="20.25" customHeight="1" thickBot="1">
      <c r="A49" s="103" t="s">
        <v>16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41</v>
      </c>
      <c r="O49" s="100"/>
      <c r="P49" s="37" t="s">
        <v>63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64</v>
      </c>
      <c r="N50" s="88"/>
      <c r="O50" s="88"/>
      <c r="P50" s="88"/>
      <c r="Q50" s="42"/>
      <c r="R50" s="106">
        <f>R47+R48+R49</f>
        <v>118647.85</v>
      </c>
      <c r="S50" s="107"/>
    </row>
    <row r="51" spans="1:19" ht="20.25" customHeight="1">
      <c r="A51" s="97" t="s">
        <v>65</v>
      </c>
      <c r="B51" s="27"/>
      <c r="C51" s="27"/>
      <c r="D51" s="27"/>
      <c r="E51" s="27"/>
      <c r="F51" s="28"/>
      <c r="G51" s="98" t="s">
        <v>62</v>
      </c>
      <c r="H51" s="27"/>
      <c r="I51" s="27"/>
      <c r="J51" s="27"/>
      <c r="K51" s="27"/>
      <c r="L51" s="63" t="s">
        <v>66</v>
      </c>
      <c r="M51" s="50"/>
      <c r="N51" s="65" t="s">
        <v>67</v>
      </c>
      <c r="O51" s="49"/>
      <c r="P51" s="49"/>
      <c r="Q51" s="49"/>
      <c r="R51" s="108"/>
      <c r="S51" s="52"/>
    </row>
    <row r="52" spans="1:19" ht="20.25" customHeight="1">
      <c r="A52" s="103" t="s">
        <v>18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68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69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61</v>
      </c>
      <c r="B54" s="42"/>
      <c r="C54" s="42"/>
      <c r="D54" s="42"/>
      <c r="E54" s="42"/>
      <c r="F54" s="110"/>
      <c r="G54" s="111" t="s">
        <v>62</v>
      </c>
      <c r="H54" s="42"/>
      <c r="I54" s="42"/>
      <c r="J54" s="42"/>
      <c r="K54" s="42"/>
      <c r="L54" s="86">
        <v>29</v>
      </c>
      <c r="M54" s="87" t="s">
        <v>70</v>
      </c>
      <c r="N54" s="88"/>
      <c r="O54" s="88"/>
      <c r="P54" s="88"/>
      <c r="Q54" s="89"/>
      <c r="R54" s="56">
        <v>0</v>
      </c>
      <c r="S54" s="112"/>
    </row>
  </sheetData>
  <mergeCells count="3">
    <mergeCell ref="P26:R26"/>
    <mergeCell ref="P28:R28"/>
    <mergeCell ref="E5:J5"/>
  </mergeCells>
  <printOptions verticalCentered="1"/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K">
    <outlinePr summaryBelow="0"/>
    <pageSetUpPr fitToPage="1"/>
  </sheetPr>
  <dimension ref="A1:C36"/>
  <sheetViews>
    <sheetView showGridLines="0" workbookViewId="0">
      <pane ySplit="13" topLeftCell="A14" activePane="bottomLeft" state="frozenSplit"/>
      <selection pane="bottomLeft" activeCell="G30" sqref="G30:G31"/>
    </sheetView>
  </sheetViews>
  <sheetFormatPr defaultColWidth="9.140625" defaultRowHeight="12.75" customHeight="1" outlineLevelRow="2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/>
  </cols>
  <sheetData>
    <row r="1" spans="1:3" ht="18" customHeight="1">
      <c r="A1" s="113" t="s">
        <v>71</v>
      </c>
      <c r="B1" s="114"/>
      <c r="C1" s="115"/>
    </row>
    <row r="2" spans="1:3" ht="12" customHeight="1">
      <c r="A2" s="116" t="s">
        <v>72</v>
      </c>
      <c r="B2" s="117" t="str">
        <f>IF('Krycí list rozpočtu'!E5="","",'Krycí list rozpočtu'!E5)</f>
        <v>Rekonštrukcia miestnych komunikácií pod hradom Šomoška - vetva ,,D"</v>
      </c>
      <c r="C2" s="118"/>
    </row>
    <row r="3" spans="1:3" ht="12" customHeight="1">
      <c r="A3" s="116" t="s">
        <v>73</v>
      </c>
      <c r="B3" s="117" t="str">
        <f>IF('Krycí list rozpočtu'!E7="","",'Krycí list rozpočtu'!E7)</f>
        <v/>
      </c>
      <c r="C3" s="119"/>
    </row>
    <row r="4" spans="1:3" ht="12" customHeight="1">
      <c r="A4" s="116" t="s">
        <v>74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75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76</v>
      </c>
      <c r="B7" s="117" t="str">
        <f>IF('Krycí list rozpočtu'!E26="","",'Krycí list rozpočtu'!E26)</f>
        <v>Obec Šiatorská Bukovinka</v>
      </c>
      <c r="C7" s="119"/>
    </row>
    <row r="8" spans="1:3" ht="12" customHeight="1">
      <c r="A8" s="120" t="s">
        <v>77</v>
      </c>
      <c r="B8" s="117" t="str">
        <f>IF('Krycí list rozpočtu'!E28="","",'Krycí list rozpočtu'!E28)</f>
        <v>STRABAG s.r.o.</v>
      </c>
      <c r="C8" s="119"/>
    </row>
    <row r="9" spans="1:3" ht="12" customHeight="1">
      <c r="A9" s="120" t="s">
        <v>78</v>
      </c>
      <c r="B9" s="117" t="str">
        <f>IF('Krycí list rozpočtu'!O31="","",'Krycí list rozpočtu'!O31)</f>
        <v>18.05.2018</v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79</v>
      </c>
      <c r="B11" s="123" t="s">
        <v>80</v>
      </c>
      <c r="C11" s="124" t="s">
        <v>81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4" customFormat="1" ht="22.5">
      <c r="A14" s="236" t="str">
        <f>IF(Rozpočet!D14&lt;&gt;"",Rozpočet!D14,"")</f>
        <v/>
      </c>
      <c r="B14" s="237" t="str">
        <f>IF(Rozpočet!E14&lt;&gt;"",Rozpočet!E14,"")</f>
        <v>Rekonštrukcia miestnych komunikácií pod hrad Šomoška - Vetva D (ku hradu)</v>
      </c>
      <c r="C14" s="238">
        <f>IF(Rozpočet!I14&lt;&gt;"",Rozpočet!I14,"")</f>
        <v>98873.209999999992</v>
      </c>
    </row>
    <row r="15" spans="1:3" s="134" customFormat="1" ht="11.25" outlineLevel="1">
      <c r="A15" s="239" t="str">
        <f>IF(Rozpočet!D15&lt;&gt;"",Rozpočet!D15,"")</f>
        <v/>
      </c>
      <c r="B15" s="240" t="str">
        <f>IF(Rozpočet!E15&lt;&gt;"",Rozpočet!E15,"")</f>
        <v>Práce a dodávky HSV</v>
      </c>
      <c r="C15" s="241">
        <f>IF(Rozpočet!I15&lt;&gt;"",Rozpočet!I15,"")</f>
        <v>98873.209999999992</v>
      </c>
    </row>
    <row r="16" spans="1:3" s="134" customFormat="1" ht="11.25" outlineLevel="2">
      <c r="A16" s="239" t="str">
        <f>IF(Rozpočet!D16&lt;&gt;"",Rozpočet!D16,"")</f>
        <v/>
      </c>
      <c r="B16" s="240" t="str">
        <f>IF(Rozpočet!E16&lt;&gt;"",Rozpočet!E16,"")</f>
        <v>Komunikácie</v>
      </c>
      <c r="C16" s="241">
        <f>IF(Rozpočet!I16&lt;&gt;"",Rozpočet!I16,"")</f>
        <v>91813.46</v>
      </c>
    </row>
    <row r="17" spans="1:3" s="134" customFormat="1" ht="11.25" outlineLevel="2">
      <c r="A17" s="239" t="str">
        <f>IF(Rozpočet!D21&lt;&gt;"",Rozpočet!D21,"")</f>
        <v/>
      </c>
      <c r="B17" s="240" t="str">
        <f>IF(Rozpočet!E21&lt;&gt;"",Rozpočet!E21,"")</f>
        <v>Ostatné konštrukcie a práce-búranie</v>
      </c>
      <c r="C17" s="241">
        <f>IF(Rozpočet!I21&lt;&gt;"",Rozpočet!I21,"")</f>
        <v>7042.82</v>
      </c>
    </row>
    <row r="18" spans="1:3" s="134" customFormat="1" ht="11.25" outlineLevel="2">
      <c r="A18" s="239" t="str">
        <f>IF(Rozpočet!D25&lt;&gt;"",Rozpočet!D25,"")</f>
        <v/>
      </c>
      <c r="B18" s="240" t="str">
        <f>IF(Rozpočet!E25&lt;&gt;"",Rozpočet!E25,"")</f>
        <v>Presun hmôt HSV</v>
      </c>
      <c r="C18" s="241">
        <f>IF(Rozpočet!I25&lt;&gt;"",Rozpočet!I25,"")</f>
        <v>16.93</v>
      </c>
    </row>
    <row r="19" spans="1:3" s="134" customFormat="1" ht="11.25">
      <c r="A19" s="242"/>
      <c r="B19" s="243" t="str">
        <f>IF(Rozpočet!E27&lt;&gt;"",Rozpočet!E27,"")</f>
        <v>Celkom</v>
      </c>
      <c r="C19" s="244">
        <f>IF(Rozpočet!I27&lt;&gt;"",Rozpočet!I27,"")</f>
        <v>98873.209999999992</v>
      </c>
    </row>
    <row r="20" spans="1:3" s="134" customFormat="1" ht="12.75" customHeight="1">
      <c r="A20" s="233"/>
      <c r="B20" s="234"/>
      <c r="C20" s="235"/>
    </row>
    <row r="21" spans="1:3" s="134" customFormat="1" ht="12.75" customHeight="1">
      <c r="A21" s="131"/>
      <c r="B21" s="132"/>
      <c r="C21" s="133"/>
    </row>
    <row r="22" spans="1:3" s="134" customFormat="1" ht="12.75" customHeight="1">
      <c r="A22" s="131"/>
      <c r="B22" s="132"/>
      <c r="C22" s="133"/>
    </row>
    <row r="23" spans="1:3" s="134" customFormat="1" ht="12.75" customHeight="1">
      <c r="A23" s="131"/>
      <c r="B23" s="132"/>
      <c r="C23" s="133"/>
    </row>
    <row r="24" spans="1:3" s="134" customFormat="1" ht="12.75" customHeight="1">
      <c r="A24" s="131"/>
      <c r="B24" s="132"/>
      <c r="C24" s="133"/>
    </row>
    <row r="25" spans="1:3" s="134" customFormat="1" ht="12.75" customHeight="1">
      <c r="A25" s="131"/>
      <c r="B25" s="132"/>
      <c r="C25" s="133"/>
    </row>
    <row r="26" spans="1:3" s="134" customFormat="1" ht="12.75" customHeight="1">
      <c r="A26" s="131"/>
      <c r="B26" s="132"/>
      <c r="C26" s="133"/>
    </row>
    <row r="27" spans="1:3" s="134" customFormat="1" ht="12.75" customHeight="1">
      <c r="A27" s="131"/>
      <c r="B27" s="132"/>
      <c r="C27" s="133"/>
    </row>
    <row r="28" spans="1:3" s="134" customFormat="1" ht="12.75" customHeight="1">
      <c r="A28" s="131"/>
      <c r="B28" s="132"/>
      <c r="C28" s="133"/>
    </row>
    <row r="29" spans="1:3" s="134" customFormat="1" ht="12.75" customHeight="1">
      <c r="A29" s="131"/>
      <c r="B29" s="132"/>
      <c r="C29" s="133"/>
    </row>
    <row r="30" spans="1:3" s="134" customFormat="1" ht="12.75" customHeight="1">
      <c r="A30" s="131"/>
      <c r="B30" s="132"/>
      <c r="C30" s="133"/>
    </row>
    <row r="31" spans="1:3" s="134" customFormat="1" ht="12.75" customHeight="1">
      <c r="A31" s="131"/>
      <c r="B31" s="132"/>
      <c r="C31" s="133"/>
    </row>
    <row r="32" spans="1:3" s="134" customFormat="1" ht="12.75" customHeight="1">
      <c r="A32" s="131"/>
      <c r="B32" s="132"/>
      <c r="C32" s="133"/>
    </row>
    <row r="33" spans="1:3" s="134" customFormat="1" ht="12.75" customHeight="1">
      <c r="A33" s="131"/>
      <c r="B33" s="132"/>
      <c r="C33" s="133"/>
    </row>
    <row r="34" spans="1:3" s="134" customFormat="1" ht="12.75" customHeight="1">
      <c r="A34" s="131"/>
      <c r="B34" s="132"/>
      <c r="C34" s="133"/>
    </row>
    <row r="35" spans="1:3" s="134" customFormat="1" ht="12.75" customHeight="1">
      <c r="A35" s="131"/>
      <c r="B35" s="132"/>
      <c r="C35" s="133"/>
    </row>
    <row r="36" spans="1:3" s="135" customFormat="1" ht="12.75" customHeight="1">
      <c r="A36" s="134"/>
      <c r="B36" s="132"/>
      <c r="C36" s="133"/>
    </row>
  </sheetData>
  <printOptions horizontalCentered="1"/>
  <pageMargins left="1.1023622047244095" right="1.1023622047244095" top="0.78740157480314965" bottom="0.78740157480314965" header="0.39370078740157483" footer="0.39370078740157483"/>
  <pageSetup paperSize="9" scale="95" fitToHeight="0" orientation="portrait" r:id="rId1"/>
  <headerFooter alignWithMargins="0">
    <oddFooter>&amp;C&amp;8- &amp;P/&amp;N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ROZ">
    <outlinePr summaryBelow="0"/>
    <pageSetUpPr fitToPage="1"/>
  </sheetPr>
  <dimension ref="A1:M27"/>
  <sheetViews>
    <sheetView showGridLines="0" workbookViewId="0">
      <pane ySplit="13" topLeftCell="A14" activePane="bottomLeft" state="frozenSplit"/>
      <selection pane="bottomLeft"/>
    </sheetView>
  </sheetViews>
  <sheetFormatPr defaultColWidth="9.140625" defaultRowHeight="11.25" customHeight="1" outlineLevelRow="3" outlineLevelCol="1"/>
  <cols>
    <col min="1" max="1" width="5.7109375" style="171" customWidth="1"/>
    <col min="2" max="2" width="4.5703125" style="146" customWidth="1"/>
    <col min="3" max="3" width="8.140625" style="146" customWidth="1"/>
    <col min="4" max="4" width="12.7109375" style="146" customWidth="1"/>
    <col min="5" max="5" width="55.7109375" style="172" customWidth="1"/>
    <col min="6" max="6" width="4.7109375" style="171" customWidth="1"/>
    <col min="7" max="7" width="7.85546875" style="173" customWidth="1"/>
    <col min="8" max="8" width="10.7109375" style="174" customWidth="1"/>
    <col min="9" max="9" width="13.7109375" style="174" customWidth="1"/>
    <col min="10" max="10" width="7.28515625" style="175" customWidth="1"/>
    <col min="11" max="11" width="9.28515625" style="176" hidden="1" customWidth="1" outlineLevel="1"/>
    <col min="12" max="12" width="6" style="176" hidden="1" customWidth="1" outlineLevel="1"/>
    <col min="13" max="13" width="9.140625" style="146" collapsed="1"/>
    <col min="14" max="16384" width="9.140625" style="146"/>
  </cols>
  <sheetData>
    <row r="1" spans="1:12" ht="18" customHeight="1">
      <c r="A1" s="138" t="s">
        <v>82</v>
      </c>
      <c r="B1" s="139"/>
      <c r="C1" s="139"/>
      <c r="D1" s="139"/>
      <c r="E1" s="140"/>
      <c r="F1" s="141"/>
      <c r="G1" s="142"/>
      <c r="H1" s="143"/>
      <c r="I1" s="143"/>
      <c r="J1" s="144"/>
      <c r="K1" s="145"/>
      <c r="L1" s="145"/>
    </row>
    <row r="2" spans="1:12" ht="11.25" customHeight="1">
      <c r="A2" s="147" t="s">
        <v>72</v>
      </c>
      <c r="B2" s="148"/>
      <c r="C2" s="149" t="str">
        <f>IF('Krycí list rozpočtu'!E5="","",'Krycí list rozpočtu'!E5)</f>
        <v>Rekonštrukcia miestnych komunikácií pod hradom Šomoška - vetva ,,D"</v>
      </c>
      <c r="D2" s="148"/>
      <c r="E2" s="150"/>
      <c r="F2" s="151"/>
      <c r="G2" s="152"/>
      <c r="H2" s="153"/>
      <c r="I2" s="153"/>
      <c r="J2" s="144"/>
      <c r="K2" s="145"/>
      <c r="L2" s="145"/>
    </row>
    <row r="3" spans="1:12" ht="11.25" customHeight="1">
      <c r="A3" s="147" t="s">
        <v>73</v>
      </c>
      <c r="B3" s="148"/>
      <c r="C3" s="149" t="str">
        <f>IF('Krycí list rozpočtu'!E7="","",'Krycí list rozpočtu'!E7)</f>
        <v/>
      </c>
      <c r="D3" s="148"/>
      <c r="E3" s="150"/>
      <c r="F3" s="151"/>
      <c r="G3" s="152"/>
      <c r="H3" s="153"/>
      <c r="I3" s="153"/>
      <c r="J3" s="144"/>
      <c r="K3" s="145"/>
      <c r="L3" s="145"/>
    </row>
    <row r="4" spans="1:12" ht="11.25" customHeight="1">
      <c r="A4" s="147" t="s">
        <v>74</v>
      </c>
      <c r="B4" s="148"/>
      <c r="C4" s="149" t="str">
        <f>IF('Krycí list rozpočtu'!E9="","",'Krycí list rozpočtu'!E9)</f>
        <v/>
      </c>
      <c r="D4" s="148"/>
      <c r="E4" s="150"/>
      <c r="F4" s="151"/>
      <c r="G4" s="152"/>
      <c r="H4" s="153"/>
      <c r="I4" s="153"/>
      <c r="J4" s="144"/>
      <c r="K4" s="145"/>
      <c r="L4" s="145"/>
    </row>
    <row r="5" spans="1:12" ht="11.25" customHeight="1">
      <c r="A5" s="148" t="s">
        <v>83</v>
      </c>
      <c r="B5" s="148"/>
      <c r="C5" s="149" t="str">
        <f>IF('Krycí list rozpočtu'!P5="","",'Krycí list rozpočtu'!P5)</f>
        <v/>
      </c>
      <c r="D5" s="148"/>
      <c r="E5" s="150"/>
      <c r="F5" s="151"/>
      <c r="G5" s="152"/>
      <c r="H5" s="153"/>
      <c r="I5" s="153"/>
      <c r="J5" s="144"/>
      <c r="K5" s="145"/>
      <c r="L5" s="145"/>
    </row>
    <row r="6" spans="1:12" ht="5.25" customHeight="1">
      <c r="A6" s="148"/>
      <c r="B6" s="148"/>
      <c r="C6" s="149"/>
      <c r="D6" s="148"/>
      <c r="E6" s="150"/>
      <c r="F6" s="151"/>
      <c r="G6" s="152"/>
      <c r="H6" s="153"/>
      <c r="I6" s="153"/>
      <c r="J6" s="144"/>
      <c r="K6" s="145"/>
      <c r="L6" s="145"/>
    </row>
    <row r="7" spans="1:12" ht="11.25" customHeight="1">
      <c r="A7" s="148" t="s">
        <v>76</v>
      </c>
      <c r="B7" s="148"/>
      <c r="C7" s="149" t="str">
        <f>IF('Krycí list rozpočtu'!E26="","",'Krycí list rozpočtu'!E26)</f>
        <v>Obec Šiatorská Bukovinka</v>
      </c>
      <c r="D7" s="148"/>
      <c r="E7" s="150"/>
      <c r="F7" s="151"/>
      <c r="G7" s="152"/>
      <c r="H7" s="153"/>
      <c r="I7" s="153"/>
      <c r="J7" s="144"/>
      <c r="K7" s="145"/>
      <c r="L7" s="145"/>
    </row>
    <row r="8" spans="1:12" ht="11.25" customHeight="1">
      <c r="A8" s="148" t="s">
        <v>77</v>
      </c>
      <c r="B8" s="148"/>
      <c r="C8" s="149" t="str">
        <f>IF('Krycí list rozpočtu'!E28="","",'Krycí list rozpočtu'!E28)</f>
        <v>STRABAG s.r.o.</v>
      </c>
      <c r="D8" s="148"/>
      <c r="E8" s="150"/>
      <c r="F8" s="151"/>
      <c r="G8" s="152"/>
      <c r="H8" s="153"/>
      <c r="I8" s="153"/>
      <c r="J8" s="144"/>
      <c r="K8" s="145"/>
      <c r="L8" s="145"/>
    </row>
    <row r="9" spans="1:12" ht="11.25" customHeight="1">
      <c r="A9" s="148" t="s">
        <v>78</v>
      </c>
      <c r="B9" s="148"/>
      <c r="C9" s="149" t="str">
        <f>IF('Krycí list rozpočtu'!O31="","",'Krycí list rozpočtu'!O31)</f>
        <v>18.05.2018</v>
      </c>
      <c r="D9" s="148"/>
      <c r="E9" s="150"/>
      <c r="F9" s="151"/>
      <c r="G9" s="152"/>
      <c r="H9" s="153"/>
      <c r="I9" s="153"/>
      <c r="J9" s="144"/>
      <c r="K9" s="145"/>
      <c r="L9" s="145"/>
    </row>
    <row r="10" spans="1:12" ht="6" customHeight="1" thickBot="1">
      <c r="A10" s="141"/>
      <c r="B10" s="139"/>
      <c r="C10" s="139"/>
      <c r="D10" s="139"/>
      <c r="E10" s="140"/>
      <c r="F10" s="141"/>
      <c r="G10" s="142"/>
      <c r="H10" s="143"/>
      <c r="I10" s="143"/>
      <c r="J10" s="144"/>
      <c r="K10" s="145"/>
      <c r="L10" s="145"/>
    </row>
    <row r="11" spans="1:12" ht="21.75" customHeight="1">
      <c r="A11" s="154" t="s">
        <v>84</v>
      </c>
      <c r="B11" s="155" t="s">
        <v>85</v>
      </c>
      <c r="C11" s="155" t="s">
        <v>86</v>
      </c>
      <c r="D11" s="155" t="s">
        <v>87</v>
      </c>
      <c r="E11" s="155" t="s">
        <v>80</v>
      </c>
      <c r="F11" s="155" t="s">
        <v>88</v>
      </c>
      <c r="G11" s="155" t="s">
        <v>89</v>
      </c>
      <c r="H11" s="155" t="s">
        <v>90</v>
      </c>
      <c r="I11" s="155" t="s">
        <v>81</v>
      </c>
      <c r="J11" s="156" t="s">
        <v>91</v>
      </c>
      <c r="K11" s="157" t="s">
        <v>92</v>
      </c>
      <c r="L11" s="158" t="s">
        <v>93</v>
      </c>
    </row>
    <row r="12" spans="1:12" ht="11.25" customHeight="1" thickBot="1">
      <c r="A12" s="159">
        <v>1</v>
      </c>
      <c r="B12" s="160">
        <v>2</v>
      </c>
      <c r="C12" s="160">
        <v>3</v>
      </c>
      <c r="D12" s="160">
        <v>4</v>
      </c>
      <c r="E12" s="161">
        <v>5</v>
      </c>
      <c r="F12" s="160">
        <v>6</v>
      </c>
      <c r="G12" s="160">
        <v>7</v>
      </c>
      <c r="H12" s="160">
        <v>8</v>
      </c>
      <c r="I12" s="160">
        <v>9</v>
      </c>
      <c r="J12" s="162">
        <v>10</v>
      </c>
      <c r="K12" s="163">
        <v>11</v>
      </c>
      <c r="L12" s="164">
        <v>12</v>
      </c>
    </row>
    <row r="13" spans="1:12" ht="3.75" customHeight="1">
      <c r="A13" s="165"/>
      <c r="B13" s="166"/>
      <c r="C13" s="166"/>
      <c r="D13" s="166"/>
      <c r="E13" s="167"/>
      <c r="F13" s="165"/>
      <c r="G13" s="168"/>
      <c r="H13" s="169"/>
      <c r="I13" s="169"/>
      <c r="J13" s="170"/>
      <c r="K13" s="145"/>
      <c r="L13" s="145"/>
    </row>
    <row r="14" spans="1:12" ht="22.5">
      <c r="A14" s="178"/>
      <c r="B14" s="179"/>
      <c r="C14" s="179"/>
      <c r="D14" s="180" t="s">
        <v>94</v>
      </c>
      <c r="E14" s="181" t="s">
        <v>95</v>
      </c>
      <c r="F14" s="178"/>
      <c r="G14" s="182"/>
      <c r="H14" s="183"/>
      <c r="I14" s="183">
        <f>SUBTOTAL(9,I15:I26)</f>
        <v>98873.209999999992</v>
      </c>
      <c r="J14" s="184"/>
      <c r="K14" s="185"/>
      <c r="L14" s="185" t="s">
        <v>96</v>
      </c>
    </row>
    <row r="15" spans="1:12" ht="12.75" outlineLevel="1">
      <c r="A15" s="186"/>
      <c r="B15" s="187"/>
      <c r="C15" s="187"/>
      <c r="D15" s="188" t="s">
        <v>94</v>
      </c>
      <c r="E15" s="189" t="s">
        <v>97</v>
      </c>
      <c r="F15" s="186"/>
      <c r="G15" s="190"/>
      <c r="H15" s="191"/>
      <c r="I15" s="191">
        <f>SUBTOTAL(9,I16:I26)</f>
        <v>98873.209999999992</v>
      </c>
      <c r="J15" s="192"/>
      <c r="K15" s="193"/>
      <c r="L15" s="193" t="s">
        <v>98</v>
      </c>
    </row>
    <row r="16" spans="1:12" ht="13.5" outlineLevel="2" thickBot="1">
      <c r="A16" s="186"/>
      <c r="B16" s="187"/>
      <c r="C16" s="187"/>
      <c r="D16" s="188" t="s">
        <v>94</v>
      </c>
      <c r="E16" s="189" t="s">
        <v>99</v>
      </c>
      <c r="F16" s="186"/>
      <c r="G16" s="190"/>
      <c r="H16" s="191"/>
      <c r="I16" s="191">
        <f>SUBTOTAL(9,I17:I20)</f>
        <v>91813.46</v>
      </c>
      <c r="J16" s="192"/>
      <c r="K16" s="193"/>
      <c r="L16" s="193" t="s">
        <v>100</v>
      </c>
    </row>
    <row r="17" spans="1:12" ht="22.5" outlineLevel="3">
      <c r="A17" s="201" t="s">
        <v>10</v>
      </c>
      <c r="B17" s="202"/>
      <c r="C17" s="202"/>
      <c r="D17" s="203" t="s">
        <v>101</v>
      </c>
      <c r="E17" s="204" t="s">
        <v>102</v>
      </c>
      <c r="F17" s="205" t="s">
        <v>103</v>
      </c>
      <c r="G17" s="206">
        <v>7061</v>
      </c>
      <c r="H17" s="207">
        <v>9.82</v>
      </c>
      <c r="I17" s="207">
        <f>ROUND(G17*H17,2)</f>
        <v>69339.02</v>
      </c>
      <c r="J17" s="215">
        <v>20</v>
      </c>
      <c r="K17" s="177">
        <v>8</v>
      </c>
      <c r="L17" s="177" t="s">
        <v>104</v>
      </c>
    </row>
    <row r="18" spans="1:12" ht="22.5" outlineLevel="3">
      <c r="A18" s="200" t="s">
        <v>105</v>
      </c>
      <c r="B18" s="194"/>
      <c r="C18" s="194"/>
      <c r="D18" s="195" t="s">
        <v>106</v>
      </c>
      <c r="E18" s="196" t="s">
        <v>107</v>
      </c>
      <c r="F18" s="197" t="s">
        <v>103</v>
      </c>
      <c r="G18" s="198">
        <v>1960</v>
      </c>
      <c r="H18" s="199">
        <v>4.93</v>
      </c>
      <c r="I18" s="199">
        <f>ROUND(G18*H18,2)</f>
        <v>9662.7999999999993</v>
      </c>
      <c r="J18" s="216">
        <v>20</v>
      </c>
      <c r="K18" s="177">
        <v>8</v>
      </c>
      <c r="L18" s="177" t="s">
        <v>104</v>
      </c>
    </row>
    <row r="19" spans="1:12" ht="22.5" outlineLevel="3">
      <c r="A19" s="200" t="s">
        <v>108</v>
      </c>
      <c r="B19" s="194"/>
      <c r="C19" s="194"/>
      <c r="D19" s="195" t="s">
        <v>109</v>
      </c>
      <c r="E19" s="196" t="s">
        <v>110</v>
      </c>
      <c r="F19" s="197" t="s">
        <v>111</v>
      </c>
      <c r="G19" s="198">
        <v>197.7</v>
      </c>
      <c r="H19" s="199">
        <v>50.16</v>
      </c>
      <c r="I19" s="199">
        <f>ROUND(G19*H19,2)</f>
        <v>9916.6299999999992</v>
      </c>
      <c r="J19" s="216">
        <v>20</v>
      </c>
      <c r="K19" s="177">
        <v>8</v>
      </c>
      <c r="L19" s="177" t="s">
        <v>104</v>
      </c>
    </row>
    <row r="20" spans="1:12" ht="23.25" outlineLevel="3" thickBot="1">
      <c r="A20" s="208" t="s">
        <v>112</v>
      </c>
      <c r="B20" s="209"/>
      <c r="C20" s="209"/>
      <c r="D20" s="210" t="s">
        <v>113</v>
      </c>
      <c r="E20" s="211" t="s">
        <v>114</v>
      </c>
      <c r="F20" s="212" t="s">
        <v>103</v>
      </c>
      <c r="G20" s="213">
        <v>7061</v>
      </c>
      <c r="H20" s="214">
        <v>0.41</v>
      </c>
      <c r="I20" s="214">
        <f>ROUND(G20*H20,2)</f>
        <v>2895.01</v>
      </c>
      <c r="J20" s="217">
        <v>20</v>
      </c>
      <c r="K20" s="177">
        <v>8</v>
      </c>
      <c r="L20" s="177" t="s">
        <v>104</v>
      </c>
    </row>
    <row r="21" spans="1:12" ht="13.5" outlineLevel="2" thickBot="1">
      <c r="A21" s="186"/>
      <c r="B21" s="187"/>
      <c r="C21" s="187"/>
      <c r="D21" s="188" t="s">
        <v>94</v>
      </c>
      <c r="E21" s="189" t="s">
        <v>115</v>
      </c>
      <c r="F21" s="186"/>
      <c r="G21" s="190"/>
      <c r="H21" s="191"/>
      <c r="I21" s="191">
        <f>SUBTOTAL(9,I22:I24)</f>
        <v>7042.82</v>
      </c>
      <c r="J21" s="192"/>
      <c r="K21" s="193"/>
      <c r="L21" s="193" t="s">
        <v>100</v>
      </c>
    </row>
    <row r="22" spans="1:12" ht="22.5" outlineLevel="3">
      <c r="A22" s="201" t="s">
        <v>116</v>
      </c>
      <c r="B22" s="202"/>
      <c r="C22" s="202"/>
      <c r="D22" s="203" t="s">
        <v>117</v>
      </c>
      <c r="E22" s="204" t="s">
        <v>118</v>
      </c>
      <c r="F22" s="205" t="s">
        <v>119</v>
      </c>
      <c r="G22" s="206">
        <v>12</v>
      </c>
      <c r="H22" s="207">
        <v>2.63</v>
      </c>
      <c r="I22" s="207">
        <f>ROUND(G22*H22,2)</f>
        <v>31.56</v>
      </c>
      <c r="J22" s="215">
        <v>20</v>
      </c>
      <c r="K22" s="177">
        <v>8</v>
      </c>
      <c r="L22" s="177" t="s">
        <v>104</v>
      </c>
    </row>
    <row r="23" spans="1:12" ht="22.5" outlineLevel="3">
      <c r="A23" s="200" t="s">
        <v>120</v>
      </c>
      <c r="B23" s="194"/>
      <c r="C23" s="194"/>
      <c r="D23" s="195" t="s">
        <v>121</v>
      </c>
      <c r="E23" s="196" t="s">
        <v>122</v>
      </c>
      <c r="F23" s="197" t="s">
        <v>103</v>
      </c>
      <c r="G23" s="198">
        <v>7061</v>
      </c>
      <c r="H23" s="199">
        <v>0.46</v>
      </c>
      <c r="I23" s="199">
        <f>ROUND(G23*H23,2)</f>
        <v>3248.06</v>
      </c>
      <c r="J23" s="216">
        <v>20</v>
      </c>
      <c r="K23" s="177">
        <v>8</v>
      </c>
      <c r="L23" s="177" t="s">
        <v>104</v>
      </c>
    </row>
    <row r="24" spans="1:12" ht="13.5" outlineLevel="3" thickBot="1">
      <c r="A24" s="208" t="s">
        <v>123</v>
      </c>
      <c r="B24" s="209"/>
      <c r="C24" s="209"/>
      <c r="D24" s="210" t="s">
        <v>124</v>
      </c>
      <c r="E24" s="211" t="s">
        <v>125</v>
      </c>
      <c r="F24" s="212" t="s">
        <v>103</v>
      </c>
      <c r="G24" s="213">
        <v>1960</v>
      </c>
      <c r="H24" s="214">
        <v>1.92</v>
      </c>
      <c r="I24" s="214">
        <f>ROUND(G24*H24,2)</f>
        <v>3763.2</v>
      </c>
      <c r="J24" s="217">
        <v>20</v>
      </c>
      <c r="K24" s="177">
        <v>8</v>
      </c>
      <c r="L24" s="177" t="s">
        <v>104</v>
      </c>
    </row>
    <row r="25" spans="1:12" ht="13.5" outlineLevel="2" thickBot="1">
      <c r="A25" s="186"/>
      <c r="B25" s="187"/>
      <c r="C25" s="187"/>
      <c r="D25" s="188" t="s">
        <v>94</v>
      </c>
      <c r="E25" s="189" t="s">
        <v>126</v>
      </c>
      <c r="F25" s="186"/>
      <c r="G25" s="190"/>
      <c r="H25" s="191"/>
      <c r="I25" s="191">
        <f>SUBTOTAL(9,I26:I26)</f>
        <v>16.93</v>
      </c>
      <c r="J25" s="192"/>
      <c r="K25" s="193"/>
      <c r="L25" s="193" t="s">
        <v>100</v>
      </c>
    </row>
    <row r="26" spans="1:12" ht="23.25" outlineLevel="3" thickBot="1">
      <c r="A26" s="218" t="s">
        <v>127</v>
      </c>
      <c r="B26" s="219"/>
      <c r="C26" s="219"/>
      <c r="D26" s="220" t="s">
        <v>128</v>
      </c>
      <c r="E26" s="221" t="s">
        <v>129</v>
      </c>
      <c r="F26" s="222" t="s">
        <v>130</v>
      </c>
      <c r="G26" s="223">
        <v>1692.5440000000001</v>
      </c>
      <c r="H26" s="224">
        <v>0.01</v>
      </c>
      <c r="I26" s="224">
        <f>ROUND(G26*H26,2)</f>
        <v>16.93</v>
      </c>
      <c r="J26" s="225">
        <v>20</v>
      </c>
      <c r="K26" s="177">
        <v>8</v>
      </c>
      <c r="L26" s="177" t="s">
        <v>104</v>
      </c>
    </row>
    <row r="27" spans="1:12" ht="12.75">
      <c r="A27" s="226"/>
      <c r="B27" s="227"/>
      <c r="C27" s="227"/>
      <c r="D27" s="227"/>
      <c r="E27" s="228" t="s">
        <v>131</v>
      </c>
      <c r="F27" s="226"/>
      <c r="G27" s="229"/>
      <c r="H27" s="230"/>
      <c r="I27" s="230">
        <f>SUBTOTAL(9,I14:I26)</f>
        <v>98873.209999999992</v>
      </c>
      <c r="J27" s="231"/>
      <c r="K27" s="232"/>
      <c r="L27" s="232" t="s">
        <v>35</v>
      </c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66" fitToHeight="0" orientation="portrait" r:id="rId1"/>
  <headerFooter alignWithMargins="0">
    <oddFooter>&amp;C&amp;8- &amp;P/&amp;N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Krycí list rozpočtu</vt:lpstr>
      <vt:lpstr>Rekapitulácia rozpočtu</vt:lpstr>
      <vt:lpstr>Rozpočet</vt:lpstr>
      <vt:lpstr>'Rekapitulácia rozpočtu'!Názvy_tlače</vt:lpstr>
      <vt:lpstr>Rozpočet!Názvy_tlače</vt:lpstr>
      <vt:lpstr>'Rekapitulácia rozpočtu'!Oblasť_tlače</vt:lpstr>
      <vt:lpstr>Rozpočet!Oblasť_tlače</vt:lpstr>
    </vt:vector>
  </TitlesOfParts>
  <Company>BRVZ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Uhrin</dc:creator>
  <cp:lastModifiedBy>Eva Benova</cp:lastModifiedBy>
  <cp:lastPrinted>2018-05-21T08:50:22Z</cp:lastPrinted>
  <dcterms:created xsi:type="dcterms:W3CDTF">2018-05-21T08:44:30Z</dcterms:created>
  <dcterms:modified xsi:type="dcterms:W3CDTF">2018-05-24T06:18:18Z</dcterms:modified>
</cp:coreProperties>
</file>